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F\7200 7220 Arrende- och tomträttsenheten\Stadsnära odling och jordbruksarrenden\Projekt\SATURN Climate-KIC\Modellodlingen Planering\10 Ekonomi\"/>
    </mc:Choice>
  </mc:AlternateContent>
  <xr:revisionPtr revIDLastSave="0" documentId="13_ncr:1_{DF9E1D17-4F0E-480C-B344-7532FF9AADDD}" xr6:coauthVersionLast="46" xr6:coauthVersionMax="46" xr10:uidLastSave="{00000000-0000-0000-0000-000000000000}"/>
  <bookViews>
    <workbookView xWindow="-110" yWindow="-110" windowWidth="19420" windowHeight="10420" activeTab="2" xr2:uid="{55744DCC-E084-4A19-84F8-090357C6888A}"/>
  </bookViews>
  <sheets>
    <sheet name="Inköp 2019" sheetId="3" r:id="rId1"/>
    <sheet name="Inköp 2020" sheetId="4" r:id="rId2"/>
    <sheet name="Inköp 202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5" l="1"/>
  <c r="D11" i="5"/>
  <c r="D3" i="5" s="1"/>
  <c r="D3" i="4"/>
  <c r="D16" i="3"/>
  <c r="D58" i="3"/>
  <c r="D101" i="3"/>
  <c r="D15" i="3"/>
  <c r="D5" i="3" s="1"/>
  <c r="D34" i="3"/>
  <c r="D91" i="3"/>
  <c r="D97" i="3"/>
  <c r="D96" i="3" s="1"/>
  <c r="D83" i="3"/>
  <c r="D70" i="3" s="1"/>
  <c r="D31" i="3" l="1"/>
  <c r="D30" i="3" s="1"/>
  <c r="D3" i="3" s="1"/>
</calcChain>
</file>

<file path=xl/sharedStrings.xml><?xml version="1.0" encoding="utf-8"?>
<sst xmlns="http://schemas.openxmlformats.org/spreadsheetml/2006/main" count="479" uniqueCount="262">
  <si>
    <t>Plansiloplast</t>
  </si>
  <si>
    <t>Kompost</t>
  </si>
  <si>
    <t>Ensilage</t>
  </si>
  <si>
    <t>Antal</t>
  </si>
  <si>
    <t>SÅDD i plantskola</t>
  </si>
  <si>
    <t>Bevattningsstril, handtag</t>
  </si>
  <si>
    <t>Lamparmaturer</t>
  </si>
  <si>
    <t>Permanent markör, penna</t>
  </si>
  <si>
    <t>SÅDD på friland</t>
  </si>
  <si>
    <t>Såmaskin små fröer, Six Row Seeder</t>
  </si>
  <si>
    <t>SKÖTSEL</t>
  </si>
  <si>
    <t>Murarhinkar</t>
  </si>
  <si>
    <t>SKÖRD</t>
  </si>
  <si>
    <t>Gummiband</t>
  </si>
  <si>
    <t>ETABLERING</t>
  </si>
  <si>
    <t>Sandsäckar</t>
  </si>
  <si>
    <t>st</t>
  </si>
  <si>
    <t>m3</t>
  </si>
  <si>
    <t>Armeringsjärn</t>
  </si>
  <si>
    <t>Återbruket</t>
  </si>
  <si>
    <t>Hörselkåpor</t>
  </si>
  <si>
    <t>Lindbloms</t>
  </si>
  <si>
    <t>GÖDNING</t>
  </si>
  <si>
    <t>Uttryckare pluggbrätten, 96 celler</t>
  </si>
  <si>
    <t>Pluggbrätten, QP 96 celler</t>
  </si>
  <si>
    <t>Fiberduk, 19 g/ms, 4x250m</t>
  </si>
  <si>
    <t>Bygelhacka, 12 cm</t>
  </si>
  <si>
    <t>Skaft, 26-28 mm</t>
  </si>
  <si>
    <t>Specifikation</t>
  </si>
  <si>
    <t>Caterpillartunnel, 2 st á 20 m läng, 4, 28 m bredd</t>
  </si>
  <si>
    <t>Kostnad, tot ex moms</t>
  </si>
  <si>
    <t xml:space="preserve">BCS motorolja </t>
  </si>
  <si>
    <t>BCS växellådsolja</t>
  </si>
  <si>
    <t>BCS oljefilter</t>
  </si>
  <si>
    <t>3 st 50x12m plansiloplast 150 my</t>
  </si>
  <si>
    <t>Leverantör</t>
  </si>
  <si>
    <t>Poly produkter AB</t>
  </si>
  <si>
    <t>Making Small Farms Work AB</t>
  </si>
  <si>
    <t>Gunnars Maskiner AB</t>
  </si>
  <si>
    <t>BCS 740</t>
  </si>
  <si>
    <t>BCS rotorplog groundblaster</t>
  </si>
  <si>
    <t>BCS rotorharv med nätrulle 75 cm</t>
  </si>
  <si>
    <t>BCS slagklippare bladerunner 75 cm</t>
  </si>
  <si>
    <t>BCS snabbkoppling</t>
  </si>
  <si>
    <t>BCS kit</t>
  </si>
  <si>
    <t>Lindbloms Frö</t>
  </si>
  <si>
    <t>Handtag ingår ej</t>
  </si>
  <si>
    <t>Såmaskin, Jang JP1</t>
  </si>
  <si>
    <t xml:space="preserve">Såmaskin inklusive 5 rullar, </t>
  </si>
  <si>
    <t>Knaltens Ekologiska Grönsaker</t>
  </si>
  <si>
    <t>Bredgrep 7 tänder</t>
  </si>
  <si>
    <t>Rabatt á 7600 kr avräknad från totala summan av pris för ingående delar</t>
  </si>
  <si>
    <t>Verktygsbänkar för packning, förvaring</t>
  </si>
  <si>
    <t>TaGe, Göteborgs Stad interna bytessida.</t>
  </si>
  <si>
    <t>2 st verkstadsbänkar i plåt med träbänkskiva och utdragslådor. Kostnaden är för transporten mellan Sjöfartsmuseet och Angereds Gård</t>
  </si>
  <si>
    <t>Våg, 30 kg</t>
  </si>
  <si>
    <t>Menigo AB</t>
  </si>
  <si>
    <t xml:space="preserve">Hushållsvåg 5 kg </t>
  </si>
  <si>
    <t>Liden Weighing LE2 torr miljö 30 kg delning 10 g</t>
  </si>
  <si>
    <t>Havsö 5kg 1g tarrering</t>
  </si>
  <si>
    <t>Plastpåsar, 2 liter</t>
  </si>
  <si>
    <t>Procurator AB</t>
  </si>
  <si>
    <t xml:space="preserve">Packpåse, chark, 30 kg </t>
  </si>
  <si>
    <t>Passar i gråback. Packpåse Chark MD 30 kg 680/470x700mm 23my, blå</t>
  </si>
  <si>
    <t>Badkar</t>
  </si>
  <si>
    <t>20 st armeringsjärn, 12mm tjocklek, 6 m längd</t>
  </si>
  <si>
    <t>Gerhard, Angereds Gård</t>
  </si>
  <si>
    <t>1 st möglig ensilagebal</t>
  </si>
  <si>
    <t>Renova, finsiktad trädgårdskompost</t>
  </si>
  <si>
    <t>Renova</t>
  </si>
  <si>
    <t>Transport, kompost</t>
  </si>
  <si>
    <t>GLC Lastbilscentral</t>
  </si>
  <si>
    <t xml:space="preserve">Från Lisebergs växthus i Mölndal. </t>
  </si>
  <si>
    <t>LED-lampor</t>
  </si>
  <si>
    <t>Bauhaus</t>
  </si>
  <si>
    <t>Hyllor</t>
  </si>
  <si>
    <t>Privata</t>
  </si>
  <si>
    <t xml:space="preserve">Förvaringshyllor, 5 hyllplan. </t>
  </si>
  <si>
    <t>Privat (hittade på loppis)</t>
  </si>
  <si>
    <t>4 mm galvad ståltråd</t>
  </si>
  <si>
    <t>Hoops, 4 mm ståltråd</t>
  </si>
  <si>
    <t>Semenco</t>
  </si>
  <si>
    <t>Hjulhacka, Terrateck</t>
  </si>
  <si>
    <t>Biodisc till hjulhacka</t>
  </si>
  <si>
    <t>Extra hjul</t>
  </si>
  <si>
    <t>Utbyggnadskit hjulhacka, Terrateck</t>
  </si>
  <si>
    <t>Hydrometer</t>
  </si>
  <si>
    <t>Najtråd, grön</t>
  </si>
  <si>
    <t>Algomin, 10 kg</t>
  </si>
  <si>
    <t>Högtrycksspruta "Blue Gun"</t>
  </si>
  <si>
    <t>Levereras utan koppling, ex GeKa</t>
  </si>
  <si>
    <t>Plastbackar, svarta</t>
  </si>
  <si>
    <t>20 st tulpanbackar</t>
  </si>
  <si>
    <t>Privat kontakt, Botaniska Trädgården</t>
  </si>
  <si>
    <t>Plastbackar, retur, sk "gråbackar"</t>
  </si>
  <si>
    <t>Inlånade under säsong från måltidsenheterna</t>
  </si>
  <si>
    <t>Från Lisebergs Växthus i Mölndal</t>
  </si>
  <si>
    <t>Plastbrätten, trädgård</t>
  </si>
  <si>
    <t>Fröer</t>
  </si>
  <si>
    <t>Lindbloms, Runåbergs</t>
  </si>
  <si>
    <t>Terrateck skyffeljärn</t>
  </si>
  <si>
    <t xml:space="preserve">Återvinning: Novagryl/Agryl 1,65 kr/kg </t>
  </si>
  <si>
    <t>OBS. Saknar handtag på ovansidan</t>
  </si>
  <si>
    <t>Underställsbricka, QP</t>
  </si>
  <si>
    <t>Pluggbrätten, QP 150 celler</t>
  </si>
  <si>
    <t>Uttryckare pluggbrätten, 150 celler</t>
  </si>
  <si>
    <t>Stödnät, 20 m, 204 cm. 15x17 cm maskor.</t>
  </si>
  <si>
    <t>Bygelhacka, 9 cm</t>
  </si>
  <si>
    <t>Bygelhacka, fäste/adapter</t>
  </si>
  <si>
    <t>Bevattningssystem, kit</t>
  </si>
  <si>
    <t>Aquadrip</t>
  </si>
  <si>
    <t>Matarslang</t>
  </si>
  <si>
    <t>PEL 32x2,4 100 m</t>
  </si>
  <si>
    <t>Droppbevattning, kit</t>
  </si>
  <si>
    <t>Sprinklerbevattning, kit</t>
  </si>
  <si>
    <t>Anslutningar</t>
  </si>
  <si>
    <t>Kulventil, T-rör, vinkelkoppling etc.</t>
  </si>
  <si>
    <t>Städmaterial</t>
  </si>
  <si>
    <t>Plastpåsar, 28 liter</t>
  </si>
  <si>
    <t>2 st askar</t>
  </si>
  <si>
    <t>Kvast, såpa, propp, slaskrensare, diskborste, tvättsvampar</t>
  </si>
  <si>
    <t>Magnusson &amp; Freij</t>
  </si>
  <si>
    <t>Tvättbord, nätat, kit</t>
  </si>
  <si>
    <t>Voljärnät, reglar, skruv, krampor</t>
  </si>
  <si>
    <t>Tools, Holgers</t>
  </si>
  <si>
    <t>Packbord med plywoodskiva</t>
  </si>
  <si>
    <t>Benstomme till badkar</t>
  </si>
  <si>
    <t>Reglar, skruv. Skiva gratis, privat</t>
  </si>
  <si>
    <t>Reglar, skruv</t>
  </si>
  <si>
    <t>Skördekniv, mattkniv</t>
  </si>
  <si>
    <t>Hallarnas Trädgård</t>
  </si>
  <si>
    <t>Planteringsspade bred</t>
  </si>
  <si>
    <t>Planteringsspade smal</t>
  </si>
  <si>
    <t>Tryckspruta, 1,25 L</t>
  </si>
  <si>
    <t>Vattenkanna, 10 L</t>
  </si>
  <si>
    <t xml:space="preserve">Sekatör, Felco </t>
  </si>
  <si>
    <t>Blomsax, Chickamasa</t>
  </si>
  <si>
    <t>Hölster till sekatör</t>
  </si>
  <si>
    <t>Såjord, 50L</t>
  </si>
  <si>
    <t>Grönsaksjord Eko, 40L</t>
  </si>
  <si>
    <t>Sticketiketter</t>
  </si>
  <si>
    <t>18x120 mm, vit plast</t>
  </si>
  <si>
    <t>L</t>
  </si>
  <si>
    <t>Hasselfors</t>
  </si>
  <si>
    <t>SW Horto 0,6-3 mm</t>
  </si>
  <si>
    <t>Perlit</t>
  </si>
  <si>
    <t xml:space="preserve">Vermiculit </t>
  </si>
  <si>
    <t>1-3 mm</t>
  </si>
  <si>
    <t xml:space="preserve">Uppbindning, jute </t>
  </si>
  <si>
    <t>2x200 m</t>
  </si>
  <si>
    <t>Bindtråd, 15cm</t>
  </si>
  <si>
    <t>Poroco, ca 675 st, plastdoppad ståltråd</t>
  </si>
  <si>
    <t>Bindtråd 1,4mm</t>
  </si>
  <si>
    <t>1,4 mm, 30 m</t>
  </si>
  <si>
    <t>Nelsons</t>
  </si>
  <si>
    <t>Bambusplits, 40 cm</t>
  </si>
  <si>
    <t>Quick-Cut Greens Harvester</t>
  </si>
  <si>
    <t>Quick-Cut Greens Harvester reservdelar</t>
  </si>
  <si>
    <t>Quick-Cut Greens Harvester extra blad</t>
  </si>
  <si>
    <t>Bredkratta</t>
  </si>
  <si>
    <t>75 cm</t>
  </si>
  <si>
    <t>Såradsmarkörer 6 st</t>
  </si>
  <si>
    <t>Terrateck ogräsräfsa</t>
  </si>
  <si>
    <t>Tunnelväxthus, kit</t>
  </si>
  <si>
    <t>20 m caterpillar tunnel kit</t>
  </si>
  <si>
    <t>Transport från UK</t>
  </si>
  <si>
    <t>Kedjor, krokar, sladd, timer, grenuttag</t>
  </si>
  <si>
    <t>LED Value Batten 1,5 24W</t>
  </si>
  <si>
    <t>Olssons Frö</t>
  </si>
  <si>
    <t>Biobact, 2,5L</t>
  </si>
  <si>
    <t>Presenning, 7,2x12 m</t>
  </si>
  <si>
    <t>Ahlsell</t>
  </si>
  <si>
    <t>Morakniv</t>
  </si>
  <si>
    <t>Märkfärg, orange</t>
  </si>
  <si>
    <t>Handske, trädgårds-</t>
  </si>
  <si>
    <t>Ahsell</t>
  </si>
  <si>
    <t>Tumstock</t>
  </si>
  <si>
    <t>Diskhandske</t>
  </si>
  <si>
    <t>Måttband, 50m</t>
  </si>
  <si>
    <t>Hultafors</t>
  </si>
  <si>
    <t>Skyddsglasögon</t>
  </si>
  <si>
    <t>Holgers</t>
  </si>
  <si>
    <t>60 cm rör, 50 mm stril</t>
  </si>
  <si>
    <t>Reparationstejp, växthusplast</t>
  </si>
  <si>
    <t>0,08x15m UV-stabil, transparent</t>
  </si>
  <si>
    <t>Handske, vinterfodrad</t>
  </si>
  <si>
    <t>Markpinne, metall</t>
  </si>
  <si>
    <t>25x15 cm</t>
  </si>
  <si>
    <t>MyPexduk, 2,62x100m</t>
  </si>
  <si>
    <t>Svart PP-väv UV5</t>
  </si>
  <si>
    <t>S/V plast, 1,2x250m</t>
  </si>
  <si>
    <t>70 my, 300 m2 ovikt golvplast</t>
  </si>
  <si>
    <t>180x24 cm</t>
  </si>
  <si>
    <t>Turex 50WP</t>
  </si>
  <si>
    <t>kg</t>
  </si>
  <si>
    <t>Vattenslang, 25 m</t>
  </si>
  <si>
    <t>3/4" Super Tricoflex</t>
  </si>
  <si>
    <t>pH Ljus och fuktighetsmätare</t>
  </si>
  <si>
    <t>Jordanalys</t>
  </si>
  <si>
    <t>Hallarnas Trädgård, Eurofins</t>
  </si>
  <si>
    <t>"Anläggning grund"</t>
  </si>
  <si>
    <t>Vitlök, utsäde</t>
  </si>
  <si>
    <t>Sort "Sabadrome"</t>
  </si>
  <si>
    <t>Pluggbrätten, QP 35 celler</t>
  </si>
  <si>
    <t>T55 80W-90</t>
  </si>
  <si>
    <t>SAE 10W-30</t>
  </si>
  <si>
    <t>300 m2, ekologisk</t>
  </si>
  <si>
    <t>9 st Naan turbospridare blå ink stativ. Blandade kopplingar. Håltagare.</t>
  </si>
  <si>
    <t>Totalt fakturerat belopp 2019</t>
  </si>
  <si>
    <t>2x1,5h körtid</t>
  </si>
  <si>
    <t>2286 m Droppslang AquaTraxx 16mm, 40 st anborrbygel, kulventil, övergång m mutter. Blandade kopplingar.</t>
  </si>
  <si>
    <t>Enhet</t>
  </si>
  <si>
    <t>Totalt fakturerat belopp 2020</t>
  </si>
  <si>
    <t>Diverse förbrukningsvaror</t>
  </si>
  <si>
    <t>Hallarnas trädgård</t>
  </si>
  <si>
    <t xml:space="preserve">Fröer, verktyg till odling och skörd, jord till förkultivering mm. </t>
  </si>
  <si>
    <t>Magnusons O Freij AB</t>
  </si>
  <si>
    <t>Material till skörd, ex påsar, handdesinfektion, handskar, märktejp</t>
  </si>
  <si>
    <t>Tillbehör gasolbrännare</t>
  </si>
  <si>
    <t>Bräcke åkeri</t>
  </si>
  <si>
    <t>Slangklämmor, reducerventil</t>
  </si>
  <si>
    <t>Lindbloms frö</t>
  </si>
  <si>
    <t>Gasol</t>
  </si>
  <si>
    <t>Linde gas AB</t>
  </si>
  <si>
    <t>Gasol till gasolbrännare ink kompostiflaska</t>
  </si>
  <si>
    <t>Bevattningssystem</t>
  </si>
  <si>
    <t xml:space="preserve">Aquadrip </t>
  </si>
  <si>
    <t>Utbyggnad av droppbevattningssystem</t>
  </si>
  <si>
    <t>Odlingstillbehör</t>
  </si>
  <si>
    <t>Algomin, Snigel effekt, Nät till ärtor och gurkor, tomatkrokar samt underställsbrickor</t>
  </si>
  <si>
    <t>Jord</t>
  </si>
  <si>
    <t>ton</t>
  </si>
  <si>
    <t>Hasselfors garden AB</t>
  </si>
  <si>
    <t>Jord inkl transport</t>
  </si>
  <si>
    <t>Kylskåp</t>
  </si>
  <si>
    <t>TaGe</t>
  </si>
  <si>
    <t>2 st kylskåp för förvaring av skörd som skänkts genom Göteborgs stads interna bytessystem</t>
  </si>
  <si>
    <t>Leverans kylskåp</t>
  </si>
  <si>
    <t>Park- och naturförvaltningen</t>
  </si>
  <si>
    <t>Transport av 2st kylskåp som hittats genom TaGE</t>
  </si>
  <si>
    <t>Eurofins Agro testing</t>
  </si>
  <si>
    <t>Analyspaket Frukt och Grönt 1 med kalkbehovsanalys</t>
  </si>
  <si>
    <t>Leveranspåsar för skörd</t>
  </si>
  <si>
    <t>Procurator Sverige AB</t>
  </si>
  <si>
    <t>Charkpåsar som passar till gråa returbackar</t>
  </si>
  <si>
    <t>Kalk</t>
  </si>
  <si>
    <t>71 (påsar á 15 kg)</t>
  </si>
  <si>
    <t>Naturnära foder i Tuve</t>
  </si>
  <si>
    <t>Foderkalk från Svenska foder</t>
  </si>
  <si>
    <t>Diverse förbrukningsvaror och verktyg</t>
  </si>
  <si>
    <t>Fiberduk</t>
  </si>
  <si>
    <t>4,25x250 m, Lutrasil</t>
  </si>
  <si>
    <t>Hallarnas Trädgård AB</t>
  </si>
  <si>
    <t>Skottkärra</t>
  </si>
  <si>
    <t>Sättlök</t>
  </si>
  <si>
    <t>Se odlingsplanering för sorter</t>
  </si>
  <si>
    <t>Ekeby, punkteringssäkert hjul, 90L</t>
  </si>
  <si>
    <t>Sopborste, handskar, tejp, plastpåsar mm</t>
  </si>
  <si>
    <t>Grönsaksjord 10 st, skaft, spade, handskar, underställsbrickor, sättlök, litermått, tumstock, klibbskiva för insekter mm</t>
  </si>
  <si>
    <t>Totalt fakturerat belopp 2021</t>
  </si>
  <si>
    <t>VP-rör, montageband, skuv, mutter, batteri</t>
  </si>
  <si>
    <t>Totalt i projektet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</si>
</sst>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on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3F7E-8600-4391-9952-B97E1AAD4285}">
  <dimension ref="A1:K125"/>
  <sheetViews>
    <sheetView zoomScale="70" zoomScaleNormal="70" workbookViewId="0">
      <pane ySplit="1" topLeftCell="A2" activePane="bottomLeft" state="frozen"/>
      <selection pane="bottomLeft" activeCell="F31" sqref="F31"/>
    </sheetView>
  </sheetViews>
  <sheetFormatPr defaultRowHeight="14.5" x14ac:dyDescent="0.35"/>
  <cols>
    <col min="1" max="1" width="42.54296875" customWidth="1"/>
    <col min="3" max="3" width="9.26953125" customWidth="1"/>
    <col min="4" max="4" width="14.1796875" customWidth="1"/>
    <col min="5" max="5" width="32.54296875" customWidth="1"/>
    <col min="6" max="6" width="53.26953125" customWidth="1"/>
    <col min="7" max="7" width="52.81640625" customWidth="1"/>
    <col min="11" max="11" width="91.453125" customWidth="1"/>
  </cols>
  <sheetData>
    <row r="1" spans="1:10" ht="29" x14ac:dyDescent="0.35">
      <c r="B1" s="1" t="s">
        <v>211</v>
      </c>
      <c r="C1" s="1" t="s">
        <v>3</v>
      </c>
      <c r="D1" s="5" t="s">
        <v>30</v>
      </c>
      <c r="E1" s="1" t="s">
        <v>35</v>
      </c>
      <c r="F1" s="1" t="s">
        <v>28</v>
      </c>
    </row>
    <row r="3" spans="1:10" x14ac:dyDescent="0.35">
      <c r="A3" s="1" t="s">
        <v>208</v>
      </c>
      <c r="D3" s="1">
        <f>SUM(D5,D30,D58,D70,D96,D101)</f>
        <v>219741</v>
      </c>
    </row>
    <row r="5" spans="1:10" x14ac:dyDescent="0.35">
      <c r="A5" s="5" t="s">
        <v>14</v>
      </c>
      <c r="B5" s="5"/>
      <c r="C5" s="5"/>
      <c r="D5" s="5">
        <f>SUM(D6:D26)</f>
        <v>159532</v>
      </c>
      <c r="E5" s="6"/>
      <c r="F5" s="6"/>
    </row>
    <row r="6" spans="1:10" s="8" customFormat="1" ht="29" x14ac:dyDescent="0.35">
      <c r="A6" s="7" t="s">
        <v>44</v>
      </c>
      <c r="B6" s="7" t="s">
        <v>16</v>
      </c>
      <c r="C6" s="7">
        <v>1</v>
      </c>
      <c r="D6" s="7">
        <v>95000</v>
      </c>
      <c r="E6" s="6" t="s">
        <v>38</v>
      </c>
      <c r="F6" s="7" t="s">
        <v>51</v>
      </c>
      <c r="G6" s="14" t="s">
        <v>39</v>
      </c>
      <c r="H6" s="15" t="s">
        <v>16</v>
      </c>
      <c r="I6" s="15">
        <v>1</v>
      </c>
      <c r="J6" s="16">
        <v>36900</v>
      </c>
    </row>
    <row r="7" spans="1:10" x14ac:dyDescent="0.35">
      <c r="A7" s="6" t="s">
        <v>31</v>
      </c>
      <c r="B7" s="6" t="s">
        <v>142</v>
      </c>
      <c r="C7" s="6">
        <v>20</v>
      </c>
      <c r="D7" s="6">
        <v>569</v>
      </c>
      <c r="E7" s="6" t="s">
        <v>171</v>
      </c>
      <c r="F7" s="6" t="s">
        <v>205</v>
      </c>
      <c r="G7" s="17" t="s">
        <v>40</v>
      </c>
      <c r="H7" s="18" t="s">
        <v>16</v>
      </c>
      <c r="I7" s="18">
        <v>1</v>
      </c>
      <c r="J7" s="19">
        <v>12700</v>
      </c>
    </row>
    <row r="8" spans="1:10" x14ac:dyDescent="0.35">
      <c r="A8" s="6" t="s">
        <v>32</v>
      </c>
      <c r="B8" s="6" t="s">
        <v>142</v>
      </c>
      <c r="C8" s="6">
        <v>12</v>
      </c>
      <c r="D8" s="6">
        <v>646</v>
      </c>
      <c r="E8" s="6" t="s">
        <v>171</v>
      </c>
      <c r="F8" s="6" t="s">
        <v>204</v>
      </c>
      <c r="G8" s="17" t="s">
        <v>41</v>
      </c>
      <c r="H8" s="18" t="s">
        <v>16</v>
      </c>
      <c r="I8" s="18">
        <v>1</v>
      </c>
      <c r="J8" s="19">
        <v>28400</v>
      </c>
    </row>
    <row r="9" spans="1:10" x14ac:dyDescent="0.35">
      <c r="A9" s="6" t="s">
        <v>33</v>
      </c>
      <c r="B9" s="6" t="s">
        <v>16</v>
      </c>
      <c r="C9" s="6">
        <v>1</v>
      </c>
      <c r="D9" s="6">
        <v>256</v>
      </c>
      <c r="E9" s="6" t="s">
        <v>38</v>
      </c>
      <c r="F9" s="6"/>
      <c r="G9" s="17" t="s">
        <v>42</v>
      </c>
      <c r="H9" s="18" t="s">
        <v>16</v>
      </c>
      <c r="I9" s="18">
        <v>1</v>
      </c>
      <c r="J9" s="19">
        <v>20800</v>
      </c>
    </row>
    <row r="10" spans="1:10" x14ac:dyDescent="0.35">
      <c r="A10" s="6" t="s">
        <v>20</v>
      </c>
      <c r="B10" s="6" t="s">
        <v>16</v>
      </c>
      <c r="C10" s="6">
        <v>1</v>
      </c>
      <c r="D10" s="6">
        <v>254</v>
      </c>
      <c r="E10" s="6" t="s">
        <v>171</v>
      </c>
      <c r="F10" s="6"/>
      <c r="G10" s="20" t="s">
        <v>43</v>
      </c>
      <c r="H10" s="21" t="s">
        <v>16</v>
      </c>
      <c r="I10" s="21">
        <v>1</v>
      </c>
      <c r="J10" s="22">
        <v>3800</v>
      </c>
    </row>
    <row r="11" spans="1:10" x14ac:dyDescent="0.35">
      <c r="A11" s="6" t="s">
        <v>180</v>
      </c>
      <c r="B11" s="6" t="s">
        <v>16</v>
      </c>
      <c r="C11" s="6">
        <v>1</v>
      </c>
      <c r="D11" s="6">
        <v>143</v>
      </c>
      <c r="E11" s="6" t="s">
        <v>171</v>
      </c>
      <c r="F11" s="6"/>
    </row>
    <row r="12" spans="1:10" x14ac:dyDescent="0.35">
      <c r="A12" s="6" t="s">
        <v>0</v>
      </c>
      <c r="B12" s="6" t="s">
        <v>16</v>
      </c>
      <c r="C12" s="6">
        <v>3</v>
      </c>
      <c r="D12" s="6">
        <v>5530</v>
      </c>
      <c r="E12" s="6" t="s">
        <v>36</v>
      </c>
      <c r="F12" s="6" t="s">
        <v>34</v>
      </c>
    </row>
    <row r="13" spans="1:10" x14ac:dyDescent="0.35">
      <c r="A13" s="6" t="s">
        <v>188</v>
      </c>
      <c r="B13" s="6" t="s">
        <v>16</v>
      </c>
      <c r="C13" s="6">
        <v>1</v>
      </c>
      <c r="D13" s="6">
        <v>1132</v>
      </c>
      <c r="E13" s="6" t="s">
        <v>168</v>
      </c>
      <c r="F13" s="6" t="s">
        <v>189</v>
      </c>
    </row>
    <row r="14" spans="1:10" x14ac:dyDescent="0.35">
      <c r="A14" s="6" t="s">
        <v>190</v>
      </c>
      <c r="B14" s="6" t="s">
        <v>16</v>
      </c>
      <c r="C14" s="6">
        <v>1</v>
      </c>
      <c r="D14" s="6">
        <v>673</v>
      </c>
      <c r="E14" s="6" t="s">
        <v>168</v>
      </c>
      <c r="F14" s="6" t="s">
        <v>191</v>
      </c>
    </row>
    <row r="15" spans="1:10" x14ac:dyDescent="0.35">
      <c r="A15" s="6" t="s">
        <v>1</v>
      </c>
      <c r="B15" s="6" t="s">
        <v>17</v>
      </c>
      <c r="C15" s="6">
        <v>23</v>
      </c>
      <c r="D15" s="6">
        <f>23*192</f>
        <v>4416</v>
      </c>
      <c r="E15" s="6" t="s">
        <v>69</v>
      </c>
      <c r="F15" s="6" t="s">
        <v>68</v>
      </c>
    </row>
    <row r="16" spans="1:10" x14ac:dyDescent="0.35">
      <c r="A16" s="6" t="s">
        <v>70</v>
      </c>
      <c r="B16" s="6" t="s">
        <v>16</v>
      </c>
      <c r="C16" s="6">
        <v>1</v>
      </c>
      <c r="D16" s="13">
        <f>2*1172</f>
        <v>2344</v>
      </c>
      <c r="E16" s="6" t="s">
        <v>71</v>
      </c>
      <c r="F16" s="6" t="s">
        <v>209</v>
      </c>
    </row>
    <row r="17" spans="1:11" x14ac:dyDescent="0.35">
      <c r="A17" s="6" t="s">
        <v>2</v>
      </c>
      <c r="B17" s="6" t="s">
        <v>16</v>
      </c>
      <c r="C17" s="6">
        <v>1</v>
      </c>
      <c r="D17" s="6">
        <v>0</v>
      </c>
      <c r="E17" s="6" t="s">
        <v>66</v>
      </c>
      <c r="F17" s="6" t="s">
        <v>67</v>
      </c>
    </row>
    <row r="18" spans="1:11" x14ac:dyDescent="0.35">
      <c r="A18" s="2" t="s">
        <v>170</v>
      </c>
      <c r="B18" s="2" t="s">
        <v>16</v>
      </c>
      <c r="C18" s="6">
        <v>1</v>
      </c>
      <c r="D18" s="6">
        <v>1185</v>
      </c>
      <c r="E18" s="6" t="s">
        <v>171</v>
      </c>
      <c r="F18" s="6"/>
    </row>
    <row r="19" spans="1:11" x14ac:dyDescent="0.35">
      <c r="A19" s="2" t="s">
        <v>173</v>
      </c>
      <c r="B19" s="2" t="s">
        <v>16</v>
      </c>
      <c r="C19" s="6">
        <v>1</v>
      </c>
      <c r="D19" s="6">
        <v>88</v>
      </c>
      <c r="E19" s="6" t="s">
        <v>171</v>
      </c>
      <c r="F19" s="6"/>
    </row>
    <row r="20" spans="1:11" x14ac:dyDescent="0.35">
      <c r="A20" s="2" t="s">
        <v>176</v>
      </c>
      <c r="B20" s="2" t="s">
        <v>16</v>
      </c>
      <c r="C20" s="6">
        <v>1</v>
      </c>
      <c r="D20" s="6">
        <v>73</v>
      </c>
      <c r="E20" s="6" t="s">
        <v>171</v>
      </c>
      <c r="F20" s="6"/>
    </row>
    <row r="21" spans="1:11" x14ac:dyDescent="0.35">
      <c r="A21" s="2" t="s">
        <v>178</v>
      </c>
      <c r="B21" s="2" t="s">
        <v>16</v>
      </c>
      <c r="C21" s="6">
        <v>1</v>
      </c>
      <c r="D21" s="6">
        <v>869</v>
      </c>
      <c r="E21" s="6" t="s">
        <v>171</v>
      </c>
      <c r="F21" s="6" t="s">
        <v>179</v>
      </c>
    </row>
    <row r="23" spans="1:11" x14ac:dyDescent="0.35">
      <c r="A23" s="7" t="s">
        <v>163</v>
      </c>
      <c r="B23" s="6" t="s">
        <v>16</v>
      </c>
      <c r="C23" s="6">
        <v>2</v>
      </c>
      <c r="D23" s="7">
        <v>31890</v>
      </c>
      <c r="E23" s="6" t="s">
        <v>37</v>
      </c>
      <c r="F23" s="6" t="s">
        <v>29</v>
      </c>
      <c r="G23" s="14" t="s">
        <v>164</v>
      </c>
      <c r="H23" s="15" t="s">
        <v>16</v>
      </c>
      <c r="I23" s="15">
        <v>2</v>
      </c>
      <c r="J23" s="16">
        <v>27390</v>
      </c>
      <c r="K23" s="18"/>
    </row>
    <row r="24" spans="1:11" x14ac:dyDescent="0.35">
      <c r="A24" s="6" t="s">
        <v>18</v>
      </c>
      <c r="B24" s="6" t="s">
        <v>16</v>
      </c>
      <c r="C24" s="6">
        <v>20</v>
      </c>
      <c r="D24" s="6">
        <v>1118</v>
      </c>
      <c r="E24" s="6" t="s">
        <v>181</v>
      </c>
      <c r="F24" s="10" t="s">
        <v>65</v>
      </c>
      <c r="G24" s="20" t="s">
        <v>165</v>
      </c>
      <c r="H24" s="21" t="s">
        <v>16</v>
      </c>
      <c r="I24" s="21">
        <v>1</v>
      </c>
      <c r="J24" s="22">
        <v>4500</v>
      </c>
      <c r="K24" s="18"/>
    </row>
    <row r="26" spans="1:11" x14ac:dyDescent="0.35">
      <c r="A26" s="7" t="s">
        <v>109</v>
      </c>
      <c r="B26" s="6" t="s">
        <v>16</v>
      </c>
      <c r="C26" s="6">
        <v>1</v>
      </c>
      <c r="D26" s="7">
        <v>13346</v>
      </c>
      <c r="E26" s="6" t="s">
        <v>110</v>
      </c>
      <c r="G26" s="14" t="s">
        <v>113</v>
      </c>
      <c r="H26" s="15" t="s">
        <v>16</v>
      </c>
      <c r="I26" s="15">
        <v>1</v>
      </c>
      <c r="J26" s="15">
        <v>6453</v>
      </c>
      <c r="K26" s="23" t="s">
        <v>210</v>
      </c>
    </row>
    <row r="27" spans="1:11" x14ac:dyDescent="0.35">
      <c r="G27" s="17" t="s">
        <v>114</v>
      </c>
      <c r="H27" s="18" t="s">
        <v>16</v>
      </c>
      <c r="I27" s="18">
        <v>1</v>
      </c>
      <c r="J27" s="18">
        <v>2488</v>
      </c>
      <c r="K27" s="24" t="s">
        <v>207</v>
      </c>
    </row>
    <row r="28" spans="1:11" x14ac:dyDescent="0.35">
      <c r="A28" s="2"/>
      <c r="B28" s="2"/>
      <c r="C28" s="6"/>
      <c r="D28" s="6"/>
      <c r="E28" s="6"/>
      <c r="F28" s="6"/>
      <c r="G28" s="17" t="s">
        <v>111</v>
      </c>
      <c r="H28" s="18" t="s">
        <v>16</v>
      </c>
      <c r="I28" s="18">
        <v>1</v>
      </c>
      <c r="J28" s="18">
        <v>1343</v>
      </c>
      <c r="K28" s="24" t="s">
        <v>112</v>
      </c>
    </row>
    <row r="29" spans="1:11" x14ac:dyDescent="0.35">
      <c r="G29" s="20" t="s">
        <v>115</v>
      </c>
      <c r="H29" s="21" t="s">
        <v>16</v>
      </c>
      <c r="I29" s="21">
        <v>1</v>
      </c>
      <c r="J29" s="21">
        <v>1365</v>
      </c>
      <c r="K29" s="25" t="s">
        <v>116</v>
      </c>
    </row>
    <row r="30" spans="1:11" x14ac:dyDescent="0.35">
      <c r="A30" s="3" t="s">
        <v>4</v>
      </c>
      <c r="B30" s="3"/>
      <c r="D30" s="1">
        <f>SUM(D31:D55)</f>
        <v>15134</v>
      </c>
    </row>
    <row r="31" spans="1:11" s="8" customFormat="1" x14ac:dyDescent="0.35">
      <c r="A31" s="9" t="s">
        <v>98</v>
      </c>
      <c r="B31" s="9"/>
      <c r="D31" s="8">
        <f>4652+1723</f>
        <v>6375</v>
      </c>
      <c r="E31" s="8" t="s">
        <v>99</v>
      </c>
      <c r="F31" t="s">
        <v>255</v>
      </c>
    </row>
    <row r="32" spans="1:11" s="8" customFormat="1" x14ac:dyDescent="0.35">
      <c r="A32" s="9" t="s">
        <v>201</v>
      </c>
      <c r="B32" s="9" t="s">
        <v>16</v>
      </c>
      <c r="C32" s="8">
        <v>75</v>
      </c>
      <c r="D32" s="8">
        <v>1125</v>
      </c>
      <c r="E32" s="8" t="s">
        <v>130</v>
      </c>
      <c r="F32" s="8" t="s">
        <v>202</v>
      </c>
    </row>
    <row r="33" spans="1:6" x14ac:dyDescent="0.35">
      <c r="A33" s="2" t="s">
        <v>138</v>
      </c>
      <c r="B33" s="2" t="s">
        <v>16</v>
      </c>
      <c r="C33">
        <v>2</v>
      </c>
      <c r="D33">
        <v>124</v>
      </c>
      <c r="E33" t="s">
        <v>130</v>
      </c>
    </row>
    <row r="34" spans="1:6" x14ac:dyDescent="0.35">
      <c r="A34" s="2" t="s">
        <v>139</v>
      </c>
      <c r="B34" s="2" t="s">
        <v>16</v>
      </c>
      <c r="C34">
        <v>10</v>
      </c>
      <c r="D34">
        <f>10*49</f>
        <v>490</v>
      </c>
      <c r="E34" t="s">
        <v>130</v>
      </c>
      <c r="F34" t="s">
        <v>143</v>
      </c>
    </row>
    <row r="35" spans="1:6" x14ac:dyDescent="0.35">
      <c r="A35" s="2" t="s">
        <v>146</v>
      </c>
      <c r="B35" s="2" t="s">
        <v>142</v>
      </c>
      <c r="C35">
        <v>100</v>
      </c>
      <c r="D35">
        <v>430</v>
      </c>
      <c r="E35" t="s">
        <v>130</v>
      </c>
      <c r="F35" t="s">
        <v>147</v>
      </c>
    </row>
    <row r="36" spans="1:6" x14ac:dyDescent="0.35">
      <c r="A36" s="2" t="s">
        <v>146</v>
      </c>
      <c r="B36" s="2" t="s">
        <v>142</v>
      </c>
      <c r="C36">
        <v>3</v>
      </c>
      <c r="D36">
        <v>45</v>
      </c>
      <c r="E36" t="s">
        <v>130</v>
      </c>
      <c r="F36" t="s">
        <v>154</v>
      </c>
    </row>
    <row r="37" spans="1:6" x14ac:dyDescent="0.35">
      <c r="A37" s="2" t="s">
        <v>145</v>
      </c>
      <c r="B37" s="2" t="s">
        <v>142</v>
      </c>
      <c r="C37">
        <v>100</v>
      </c>
      <c r="D37">
        <v>225</v>
      </c>
      <c r="E37" t="s">
        <v>130</v>
      </c>
      <c r="F37" t="s">
        <v>144</v>
      </c>
    </row>
    <row r="38" spans="1:6" x14ac:dyDescent="0.35">
      <c r="A38" s="2" t="s">
        <v>155</v>
      </c>
      <c r="B38" s="2" t="s">
        <v>16</v>
      </c>
      <c r="C38">
        <v>100</v>
      </c>
      <c r="D38" s="2">
        <v>22</v>
      </c>
      <c r="E38" t="s">
        <v>130</v>
      </c>
    </row>
    <row r="39" spans="1:6" x14ac:dyDescent="0.35">
      <c r="A39" s="2" t="s">
        <v>203</v>
      </c>
      <c r="B39" s="2" t="s">
        <v>16</v>
      </c>
      <c r="C39">
        <v>16</v>
      </c>
      <c r="D39" s="2">
        <v>624</v>
      </c>
      <c r="E39" t="s">
        <v>130</v>
      </c>
    </row>
    <row r="40" spans="1:6" x14ac:dyDescent="0.35">
      <c r="A40" s="2" t="s">
        <v>24</v>
      </c>
      <c r="B40" s="2" t="s">
        <v>16</v>
      </c>
      <c r="C40">
        <v>25</v>
      </c>
      <c r="D40" s="2">
        <v>875</v>
      </c>
      <c r="E40" t="s">
        <v>130</v>
      </c>
    </row>
    <row r="41" spans="1:6" x14ac:dyDescent="0.35">
      <c r="A41" s="2" t="s">
        <v>104</v>
      </c>
      <c r="B41" s="2" t="s">
        <v>16</v>
      </c>
      <c r="C41">
        <v>20</v>
      </c>
      <c r="D41" s="2">
        <v>700</v>
      </c>
      <c r="E41" t="s">
        <v>130</v>
      </c>
    </row>
    <row r="42" spans="1:6" x14ac:dyDescent="0.35">
      <c r="A42" s="2" t="s">
        <v>103</v>
      </c>
      <c r="B42" s="2" t="s">
        <v>16</v>
      </c>
      <c r="C42">
        <v>25</v>
      </c>
      <c r="D42" s="2">
        <v>650</v>
      </c>
      <c r="E42" t="s">
        <v>45</v>
      </c>
    </row>
    <row r="43" spans="1:6" x14ac:dyDescent="0.35">
      <c r="A43" s="2" t="s">
        <v>23</v>
      </c>
      <c r="B43" s="2" t="s">
        <v>16</v>
      </c>
      <c r="C43">
        <v>1</v>
      </c>
      <c r="D43" s="2">
        <v>249</v>
      </c>
      <c r="E43" t="s">
        <v>130</v>
      </c>
    </row>
    <row r="44" spans="1:6" x14ac:dyDescent="0.35">
      <c r="A44" s="2" t="s">
        <v>105</v>
      </c>
      <c r="B44" s="2" t="s">
        <v>16</v>
      </c>
      <c r="C44">
        <v>1</v>
      </c>
      <c r="D44" s="2">
        <v>249</v>
      </c>
      <c r="E44" t="s">
        <v>130</v>
      </c>
    </row>
    <row r="45" spans="1:6" x14ac:dyDescent="0.35">
      <c r="A45" s="2" t="s">
        <v>5</v>
      </c>
      <c r="B45" s="2" t="s">
        <v>16</v>
      </c>
      <c r="C45">
        <v>1</v>
      </c>
      <c r="D45" s="2">
        <v>497</v>
      </c>
      <c r="E45" t="s">
        <v>168</v>
      </c>
      <c r="F45" s="2" t="s">
        <v>182</v>
      </c>
    </row>
    <row r="46" spans="1:6" x14ac:dyDescent="0.35">
      <c r="A46" s="2" t="s">
        <v>195</v>
      </c>
      <c r="B46" s="2" t="s">
        <v>16</v>
      </c>
      <c r="C46">
        <v>1</v>
      </c>
      <c r="D46" s="2">
        <v>525</v>
      </c>
      <c r="E46" t="s">
        <v>130</v>
      </c>
      <c r="F46" s="2" t="s">
        <v>196</v>
      </c>
    </row>
    <row r="47" spans="1:6" x14ac:dyDescent="0.35">
      <c r="A47" s="2" t="s">
        <v>134</v>
      </c>
      <c r="B47" s="2" t="s">
        <v>16</v>
      </c>
      <c r="C47">
        <v>1</v>
      </c>
      <c r="D47" s="2">
        <v>36</v>
      </c>
      <c r="E47" t="s">
        <v>130</v>
      </c>
    </row>
    <row r="48" spans="1:6" x14ac:dyDescent="0.35">
      <c r="A48" s="2" t="s">
        <v>133</v>
      </c>
      <c r="B48" s="2" t="s">
        <v>16</v>
      </c>
      <c r="C48">
        <v>1</v>
      </c>
      <c r="D48" s="2">
        <v>295</v>
      </c>
      <c r="E48" t="s">
        <v>130</v>
      </c>
    </row>
    <row r="49" spans="1:6" x14ac:dyDescent="0.35">
      <c r="A49" s="2" t="s">
        <v>73</v>
      </c>
      <c r="B49" s="2" t="s">
        <v>16</v>
      </c>
      <c r="C49">
        <v>8</v>
      </c>
      <c r="D49" s="2">
        <v>825</v>
      </c>
      <c r="E49" t="s">
        <v>74</v>
      </c>
      <c r="F49" s="2" t="s">
        <v>167</v>
      </c>
    </row>
    <row r="50" spans="1:6" x14ac:dyDescent="0.35">
      <c r="A50" s="2" t="s">
        <v>166</v>
      </c>
      <c r="B50" s="2" t="s">
        <v>16</v>
      </c>
      <c r="D50" s="2">
        <v>420</v>
      </c>
      <c r="E50" t="s">
        <v>74</v>
      </c>
    </row>
    <row r="51" spans="1:6" x14ac:dyDescent="0.35">
      <c r="A51" s="2" t="s">
        <v>6</v>
      </c>
      <c r="B51" s="2" t="s">
        <v>16</v>
      </c>
      <c r="C51">
        <v>6</v>
      </c>
      <c r="D51" s="2">
        <v>0</v>
      </c>
      <c r="E51" s="8" t="s">
        <v>53</v>
      </c>
      <c r="F51" s="2" t="s">
        <v>72</v>
      </c>
    </row>
    <row r="52" spans="1:6" x14ac:dyDescent="0.35">
      <c r="A52" s="2" t="s">
        <v>140</v>
      </c>
      <c r="B52" s="2" t="s">
        <v>16</v>
      </c>
      <c r="C52">
        <v>500</v>
      </c>
      <c r="D52" s="2">
        <v>150</v>
      </c>
      <c r="E52" t="s">
        <v>130</v>
      </c>
      <c r="F52" s="2" t="s">
        <v>141</v>
      </c>
    </row>
    <row r="53" spans="1:6" x14ac:dyDescent="0.35">
      <c r="A53" s="2" t="s">
        <v>7</v>
      </c>
      <c r="B53" s="2" t="s">
        <v>16</v>
      </c>
      <c r="C53">
        <v>1</v>
      </c>
      <c r="D53" s="2">
        <v>51</v>
      </c>
      <c r="E53" t="s">
        <v>130</v>
      </c>
    </row>
    <row r="54" spans="1:6" x14ac:dyDescent="0.35">
      <c r="A54" s="2" t="s">
        <v>75</v>
      </c>
      <c r="B54" s="2" t="s">
        <v>16</v>
      </c>
      <c r="C54">
        <v>2</v>
      </c>
      <c r="D54" s="2">
        <v>0</v>
      </c>
      <c r="E54" t="s">
        <v>76</v>
      </c>
      <c r="F54" s="2" t="s">
        <v>77</v>
      </c>
    </row>
    <row r="55" spans="1:6" x14ac:dyDescent="0.35">
      <c r="A55" s="2" t="s">
        <v>183</v>
      </c>
      <c r="B55" s="2" t="s">
        <v>16</v>
      </c>
      <c r="C55">
        <v>1</v>
      </c>
      <c r="D55" s="2">
        <v>152</v>
      </c>
      <c r="E55" t="s">
        <v>168</v>
      </c>
      <c r="F55" s="2" t="s">
        <v>184</v>
      </c>
    </row>
    <row r="56" spans="1:6" x14ac:dyDescent="0.35">
      <c r="A56" s="2"/>
      <c r="B56" s="2"/>
      <c r="D56" s="2"/>
      <c r="F56" s="2"/>
    </row>
    <row r="57" spans="1:6" x14ac:dyDescent="0.35">
      <c r="D57" s="2"/>
    </row>
    <row r="58" spans="1:6" x14ac:dyDescent="0.35">
      <c r="A58" s="3" t="s">
        <v>8</v>
      </c>
      <c r="B58" s="3"/>
      <c r="D58" s="3">
        <f>SUM(D59:D67)</f>
        <v>18977</v>
      </c>
    </row>
    <row r="59" spans="1:6" x14ac:dyDescent="0.35">
      <c r="A59" s="2" t="s">
        <v>47</v>
      </c>
      <c r="B59" s="2" t="s">
        <v>16</v>
      </c>
      <c r="C59">
        <v>1</v>
      </c>
      <c r="D59" s="2">
        <v>7750</v>
      </c>
      <c r="E59" t="s">
        <v>37</v>
      </c>
      <c r="F59" t="s">
        <v>48</v>
      </c>
    </row>
    <row r="60" spans="1:6" x14ac:dyDescent="0.35">
      <c r="A60" s="2" t="s">
        <v>9</v>
      </c>
      <c r="B60" s="2" t="s">
        <v>16</v>
      </c>
      <c r="C60">
        <v>1</v>
      </c>
      <c r="D60" s="2">
        <v>6920</v>
      </c>
      <c r="E60" t="s">
        <v>45</v>
      </c>
      <c r="F60" s="2" t="s">
        <v>46</v>
      </c>
    </row>
    <row r="61" spans="1:6" x14ac:dyDescent="0.35">
      <c r="A61" s="2" t="s">
        <v>50</v>
      </c>
      <c r="B61" s="2" t="s">
        <v>16</v>
      </c>
      <c r="C61">
        <v>1</v>
      </c>
      <c r="D61" s="2">
        <v>1592</v>
      </c>
      <c r="E61" t="s">
        <v>49</v>
      </c>
    </row>
    <row r="62" spans="1:6" x14ac:dyDescent="0.35">
      <c r="A62" s="2" t="s">
        <v>159</v>
      </c>
      <c r="B62" s="2" t="s">
        <v>16</v>
      </c>
      <c r="C62">
        <v>1</v>
      </c>
      <c r="D62" s="2">
        <v>969</v>
      </c>
      <c r="E62" t="s">
        <v>81</v>
      </c>
      <c r="F62" t="s">
        <v>160</v>
      </c>
    </row>
    <row r="63" spans="1:6" x14ac:dyDescent="0.35">
      <c r="A63" s="2" t="s">
        <v>161</v>
      </c>
      <c r="B63" s="2" t="s">
        <v>16</v>
      </c>
      <c r="C63">
        <v>1</v>
      </c>
      <c r="D63" s="2">
        <v>50</v>
      </c>
      <c r="E63" t="s">
        <v>81</v>
      </c>
    </row>
    <row r="64" spans="1:6" x14ac:dyDescent="0.35">
      <c r="A64" s="2" t="s">
        <v>25</v>
      </c>
      <c r="B64" s="2" t="s">
        <v>16</v>
      </c>
      <c r="C64">
        <v>1</v>
      </c>
      <c r="D64" s="2">
        <v>1130</v>
      </c>
      <c r="E64" t="s">
        <v>81</v>
      </c>
      <c r="F64" t="s">
        <v>101</v>
      </c>
    </row>
    <row r="65" spans="1:6" x14ac:dyDescent="0.35">
      <c r="A65" s="2" t="s">
        <v>15</v>
      </c>
      <c r="B65" s="2" t="s">
        <v>16</v>
      </c>
      <c r="C65">
        <v>30</v>
      </c>
      <c r="D65" s="2">
        <v>318</v>
      </c>
      <c r="E65" t="s">
        <v>81</v>
      </c>
      <c r="F65" s="2" t="s">
        <v>102</v>
      </c>
    </row>
    <row r="66" spans="1:6" x14ac:dyDescent="0.35">
      <c r="A66" s="2" t="s">
        <v>80</v>
      </c>
      <c r="B66" s="2" t="s">
        <v>16</v>
      </c>
      <c r="C66">
        <v>1</v>
      </c>
      <c r="D66" s="2">
        <v>0</v>
      </c>
      <c r="E66" t="s">
        <v>78</v>
      </c>
      <c r="F66" s="2" t="s">
        <v>79</v>
      </c>
    </row>
    <row r="67" spans="1:6" x14ac:dyDescent="0.35">
      <c r="A67" s="2" t="s">
        <v>106</v>
      </c>
      <c r="B67" s="2" t="s">
        <v>16</v>
      </c>
      <c r="C67">
        <v>2</v>
      </c>
      <c r="D67" s="2">
        <v>248</v>
      </c>
      <c r="E67" t="s">
        <v>45</v>
      </c>
    </row>
    <row r="68" spans="1:6" x14ac:dyDescent="0.35">
      <c r="A68" s="2"/>
      <c r="B68" s="2"/>
      <c r="D68" s="2"/>
    </row>
    <row r="69" spans="1:6" x14ac:dyDescent="0.35">
      <c r="D69" s="2"/>
    </row>
    <row r="70" spans="1:6" x14ac:dyDescent="0.35">
      <c r="A70" s="3" t="s">
        <v>10</v>
      </c>
      <c r="B70" s="3"/>
      <c r="D70" s="3">
        <f>SUM(D71:D93)</f>
        <v>10982</v>
      </c>
    </row>
    <row r="71" spans="1:6" s="8" customFormat="1" x14ac:dyDescent="0.35">
      <c r="A71" s="9" t="s">
        <v>198</v>
      </c>
      <c r="B71" s="9" t="s">
        <v>16</v>
      </c>
      <c r="C71" s="8">
        <v>1</v>
      </c>
      <c r="D71" s="9">
        <v>835</v>
      </c>
      <c r="E71" s="8" t="s">
        <v>199</v>
      </c>
      <c r="F71" s="9" t="s">
        <v>200</v>
      </c>
    </row>
    <row r="72" spans="1:6" x14ac:dyDescent="0.35">
      <c r="A72" s="2" t="s">
        <v>82</v>
      </c>
      <c r="B72" s="2" t="s">
        <v>16</v>
      </c>
      <c r="C72">
        <v>1</v>
      </c>
      <c r="D72" s="2">
        <v>2414</v>
      </c>
      <c r="E72" t="s">
        <v>81</v>
      </c>
    </row>
    <row r="73" spans="1:6" x14ac:dyDescent="0.35">
      <c r="A73" s="2" t="s">
        <v>85</v>
      </c>
      <c r="B73" s="2" t="s">
        <v>16</v>
      </c>
      <c r="C73">
        <v>1</v>
      </c>
      <c r="D73" s="2">
        <v>627</v>
      </c>
      <c r="E73" t="s">
        <v>81</v>
      </c>
      <c r="F73" t="s">
        <v>84</v>
      </c>
    </row>
    <row r="74" spans="1:6" x14ac:dyDescent="0.35">
      <c r="A74" s="2" t="s">
        <v>100</v>
      </c>
      <c r="B74" s="2" t="s">
        <v>16</v>
      </c>
      <c r="C74">
        <v>1</v>
      </c>
      <c r="D74" s="2">
        <v>404</v>
      </c>
      <c r="E74" t="s">
        <v>21</v>
      </c>
    </row>
    <row r="75" spans="1:6" x14ac:dyDescent="0.35">
      <c r="A75" s="2" t="s">
        <v>83</v>
      </c>
      <c r="B75" s="2" t="s">
        <v>16</v>
      </c>
      <c r="C75">
        <v>1</v>
      </c>
      <c r="D75" s="2">
        <v>1630</v>
      </c>
      <c r="E75" t="s">
        <v>81</v>
      </c>
    </row>
    <row r="76" spans="1:6" x14ac:dyDescent="0.35">
      <c r="A76" s="2" t="s">
        <v>162</v>
      </c>
      <c r="B76" s="2" t="s">
        <v>16</v>
      </c>
      <c r="C76">
        <v>1</v>
      </c>
      <c r="D76" s="2">
        <v>1411</v>
      </c>
      <c r="E76" t="s">
        <v>81</v>
      </c>
      <c r="F76" t="s">
        <v>160</v>
      </c>
    </row>
    <row r="77" spans="1:6" x14ac:dyDescent="0.35">
      <c r="A77" s="2" t="s">
        <v>108</v>
      </c>
      <c r="B77" s="2" t="s">
        <v>16</v>
      </c>
      <c r="C77">
        <v>1</v>
      </c>
      <c r="D77" s="2">
        <v>176</v>
      </c>
      <c r="E77" t="s">
        <v>21</v>
      </c>
    </row>
    <row r="78" spans="1:6" x14ac:dyDescent="0.35">
      <c r="A78" s="2" t="s">
        <v>107</v>
      </c>
      <c r="B78" s="2" t="s">
        <v>16</v>
      </c>
      <c r="C78">
        <v>1</v>
      </c>
      <c r="D78" s="2">
        <v>312</v>
      </c>
      <c r="E78" t="s">
        <v>21</v>
      </c>
    </row>
    <row r="79" spans="1:6" x14ac:dyDescent="0.35">
      <c r="A79" s="2" t="s">
        <v>26</v>
      </c>
      <c r="B79" s="2" t="s">
        <v>16</v>
      </c>
      <c r="C79">
        <v>1</v>
      </c>
      <c r="D79" s="2">
        <v>312</v>
      </c>
      <c r="E79" t="s">
        <v>21</v>
      </c>
    </row>
    <row r="80" spans="1:6" x14ac:dyDescent="0.35">
      <c r="A80" s="2" t="s">
        <v>27</v>
      </c>
      <c r="B80" s="2" t="s">
        <v>16</v>
      </c>
      <c r="C80">
        <v>4</v>
      </c>
      <c r="D80" s="2">
        <v>100</v>
      </c>
      <c r="E80" t="s">
        <v>130</v>
      </c>
      <c r="F80" s="2" t="s">
        <v>192</v>
      </c>
    </row>
    <row r="81" spans="1:6" x14ac:dyDescent="0.35">
      <c r="A81" s="2" t="s">
        <v>131</v>
      </c>
      <c r="B81" s="2" t="s">
        <v>16</v>
      </c>
      <c r="C81">
        <v>1</v>
      </c>
      <c r="D81" s="2">
        <v>84</v>
      </c>
      <c r="E81" t="s">
        <v>130</v>
      </c>
    </row>
    <row r="82" spans="1:6" x14ac:dyDescent="0.35">
      <c r="A82" s="2" t="s">
        <v>132</v>
      </c>
      <c r="B82" s="2" t="s">
        <v>16</v>
      </c>
      <c r="C82">
        <v>1</v>
      </c>
      <c r="D82" s="2">
        <v>89</v>
      </c>
      <c r="E82" t="s">
        <v>130</v>
      </c>
    </row>
    <row r="83" spans="1:6" x14ac:dyDescent="0.35">
      <c r="A83" s="2" t="s">
        <v>11</v>
      </c>
      <c r="B83" s="2" t="s">
        <v>16</v>
      </c>
      <c r="C83">
        <v>4</v>
      </c>
      <c r="D83" s="2">
        <f>118+158</f>
        <v>276</v>
      </c>
      <c r="E83" t="s">
        <v>130</v>
      </c>
    </row>
    <row r="84" spans="1:6" x14ac:dyDescent="0.35">
      <c r="A84" s="2" t="s">
        <v>86</v>
      </c>
      <c r="B84" s="2" t="s">
        <v>16</v>
      </c>
      <c r="C84">
        <v>1</v>
      </c>
      <c r="D84" s="2">
        <v>169</v>
      </c>
      <c r="E84" t="s">
        <v>130</v>
      </c>
      <c r="F84" s="2" t="s">
        <v>197</v>
      </c>
    </row>
    <row r="85" spans="1:6" x14ac:dyDescent="0.35">
      <c r="A85" s="2" t="s">
        <v>148</v>
      </c>
      <c r="B85" s="2" t="s">
        <v>16</v>
      </c>
      <c r="C85">
        <v>2</v>
      </c>
      <c r="D85">
        <v>108</v>
      </c>
      <c r="E85" t="s">
        <v>130</v>
      </c>
      <c r="F85" t="s">
        <v>149</v>
      </c>
    </row>
    <row r="86" spans="1:6" x14ac:dyDescent="0.35">
      <c r="A86" s="2" t="s">
        <v>150</v>
      </c>
      <c r="B86" s="2" t="s">
        <v>16</v>
      </c>
      <c r="C86">
        <v>1</v>
      </c>
      <c r="D86">
        <v>125</v>
      </c>
      <c r="E86" t="s">
        <v>130</v>
      </c>
      <c r="F86" t="s">
        <v>151</v>
      </c>
    </row>
    <row r="87" spans="1:6" x14ac:dyDescent="0.35">
      <c r="A87" s="2" t="s">
        <v>152</v>
      </c>
      <c r="B87" s="2" t="s">
        <v>16</v>
      </c>
      <c r="C87">
        <v>1</v>
      </c>
      <c r="D87">
        <v>39</v>
      </c>
      <c r="E87" t="s">
        <v>130</v>
      </c>
      <c r="F87" t="s">
        <v>153</v>
      </c>
    </row>
    <row r="88" spans="1:6" x14ac:dyDescent="0.35">
      <c r="A88" s="2" t="s">
        <v>87</v>
      </c>
      <c r="B88" s="2" t="s">
        <v>16</v>
      </c>
      <c r="C88">
        <v>1</v>
      </c>
      <c r="D88">
        <v>120</v>
      </c>
      <c r="E88" t="s">
        <v>130</v>
      </c>
    </row>
    <row r="89" spans="1:6" x14ac:dyDescent="0.35">
      <c r="A89" s="2" t="s">
        <v>186</v>
      </c>
      <c r="B89" s="2" t="s">
        <v>16</v>
      </c>
      <c r="C89">
        <v>50</v>
      </c>
      <c r="D89">
        <v>218</v>
      </c>
      <c r="E89" t="s">
        <v>168</v>
      </c>
      <c r="F89" t="s">
        <v>187</v>
      </c>
    </row>
    <row r="90" spans="1:6" x14ac:dyDescent="0.35">
      <c r="A90" s="2" t="s">
        <v>172</v>
      </c>
      <c r="B90" s="2" t="s">
        <v>16</v>
      </c>
      <c r="C90">
        <v>1</v>
      </c>
      <c r="D90">
        <v>104</v>
      </c>
      <c r="E90" t="s">
        <v>171</v>
      </c>
    </row>
    <row r="91" spans="1:6" x14ac:dyDescent="0.35">
      <c r="A91" s="2" t="s">
        <v>174</v>
      </c>
      <c r="B91" s="2" t="s">
        <v>16</v>
      </c>
      <c r="C91">
        <v>2</v>
      </c>
      <c r="D91">
        <f>21*2</f>
        <v>42</v>
      </c>
      <c r="E91" t="s">
        <v>130</v>
      </c>
    </row>
    <row r="92" spans="1:6" x14ac:dyDescent="0.35">
      <c r="A92" s="2" t="s">
        <v>185</v>
      </c>
      <c r="B92" s="2" t="s">
        <v>16</v>
      </c>
      <c r="C92">
        <v>1</v>
      </c>
      <c r="D92">
        <v>287</v>
      </c>
      <c r="E92" t="s">
        <v>175</v>
      </c>
    </row>
    <row r="93" spans="1:6" x14ac:dyDescent="0.35">
      <c r="A93" s="2" t="s">
        <v>193</v>
      </c>
      <c r="B93" s="2" t="s">
        <v>194</v>
      </c>
      <c r="C93">
        <v>1</v>
      </c>
      <c r="D93">
        <v>1100</v>
      </c>
      <c r="E93" t="s">
        <v>130</v>
      </c>
    </row>
    <row r="94" spans="1:6" x14ac:dyDescent="0.35">
      <c r="A94" s="2"/>
      <c r="B94" s="2"/>
    </row>
    <row r="95" spans="1:6" x14ac:dyDescent="0.35">
      <c r="A95" s="2"/>
      <c r="B95" s="2"/>
    </row>
    <row r="96" spans="1:6" x14ac:dyDescent="0.35">
      <c r="A96" s="3" t="s">
        <v>22</v>
      </c>
      <c r="B96" s="2"/>
      <c r="D96" s="1">
        <f>SUM(D97:D98)</f>
        <v>473</v>
      </c>
    </row>
    <row r="97" spans="1:6" x14ac:dyDescent="0.35">
      <c r="A97" s="2" t="s">
        <v>169</v>
      </c>
      <c r="B97" s="2" t="s">
        <v>16</v>
      </c>
      <c r="C97">
        <v>3</v>
      </c>
      <c r="D97">
        <f>96*3</f>
        <v>288</v>
      </c>
      <c r="E97" t="s">
        <v>130</v>
      </c>
    </row>
    <row r="98" spans="1:6" x14ac:dyDescent="0.35">
      <c r="A98" s="12" t="s">
        <v>88</v>
      </c>
      <c r="B98" s="2" t="s">
        <v>16</v>
      </c>
      <c r="C98">
        <v>1</v>
      </c>
      <c r="D98">
        <v>185</v>
      </c>
      <c r="E98" t="s">
        <v>130</v>
      </c>
      <c r="F98" t="s">
        <v>206</v>
      </c>
    </row>
    <row r="99" spans="1:6" x14ac:dyDescent="0.35">
      <c r="A99" s="12"/>
      <c r="B99" s="2"/>
    </row>
    <row r="101" spans="1:6" x14ac:dyDescent="0.35">
      <c r="A101" s="3" t="s">
        <v>12</v>
      </c>
      <c r="B101" s="3"/>
      <c r="D101" s="1">
        <f>SUM(D102:D125)</f>
        <v>14643</v>
      </c>
    </row>
    <row r="102" spans="1:6" s="8" customFormat="1" x14ac:dyDescent="0.35">
      <c r="A102" s="9" t="s">
        <v>156</v>
      </c>
      <c r="B102" s="9" t="s">
        <v>16</v>
      </c>
      <c r="C102" s="8">
        <v>1</v>
      </c>
      <c r="D102" s="11">
        <v>5950</v>
      </c>
      <c r="E102" s="8" t="s">
        <v>81</v>
      </c>
    </row>
    <row r="103" spans="1:6" s="8" customFormat="1" x14ac:dyDescent="0.35">
      <c r="A103" s="9" t="s">
        <v>157</v>
      </c>
      <c r="B103" s="9" t="s">
        <v>16</v>
      </c>
      <c r="C103" s="8">
        <v>1</v>
      </c>
      <c r="D103" s="11">
        <v>779</v>
      </c>
      <c r="E103" s="8" t="s">
        <v>81</v>
      </c>
    </row>
    <row r="104" spans="1:6" s="8" customFormat="1" x14ac:dyDescent="0.35">
      <c r="A104" s="9" t="s">
        <v>158</v>
      </c>
      <c r="B104" s="9" t="s">
        <v>16</v>
      </c>
      <c r="C104" s="8">
        <v>5</v>
      </c>
      <c r="D104" s="11">
        <v>598</v>
      </c>
      <c r="E104" s="8" t="s">
        <v>81</v>
      </c>
    </row>
    <row r="105" spans="1:6" s="8" customFormat="1" x14ac:dyDescent="0.35">
      <c r="A105" s="9" t="s">
        <v>52</v>
      </c>
      <c r="B105" s="9" t="s">
        <v>16</v>
      </c>
      <c r="C105" s="8">
        <v>2</v>
      </c>
      <c r="D105" s="8">
        <v>2012</v>
      </c>
      <c r="E105" s="8" t="s">
        <v>53</v>
      </c>
      <c r="F105" s="8" t="s">
        <v>54</v>
      </c>
    </row>
    <row r="106" spans="1:6" x14ac:dyDescent="0.35">
      <c r="A106" s="2" t="s">
        <v>129</v>
      </c>
      <c r="B106" s="2" t="s">
        <v>16</v>
      </c>
      <c r="C106">
        <v>1</v>
      </c>
      <c r="D106">
        <v>15</v>
      </c>
      <c r="E106" t="s">
        <v>130</v>
      </c>
    </row>
    <row r="107" spans="1:6" x14ac:dyDescent="0.35">
      <c r="A107" s="2" t="s">
        <v>135</v>
      </c>
      <c r="B107" s="2" t="s">
        <v>16</v>
      </c>
      <c r="C107">
        <v>1</v>
      </c>
      <c r="D107">
        <v>445</v>
      </c>
      <c r="E107" t="s">
        <v>130</v>
      </c>
    </row>
    <row r="108" spans="1:6" x14ac:dyDescent="0.35">
      <c r="A108" s="2" t="s">
        <v>137</v>
      </c>
      <c r="B108" s="2" t="s">
        <v>16</v>
      </c>
      <c r="C108">
        <v>1</v>
      </c>
      <c r="D108">
        <v>175</v>
      </c>
      <c r="E108" t="s">
        <v>130</v>
      </c>
    </row>
    <row r="109" spans="1:6" x14ac:dyDescent="0.35">
      <c r="A109" s="2" t="s">
        <v>136</v>
      </c>
      <c r="B109" s="2" t="s">
        <v>16</v>
      </c>
      <c r="C109">
        <v>1</v>
      </c>
      <c r="D109">
        <v>199</v>
      </c>
      <c r="E109" t="s">
        <v>130</v>
      </c>
    </row>
    <row r="110" spans="1:6" x14ac:dyDescent="0.35">
      <c r="A110" s="2" t="s">
        <v>91</v>
      </c>
      <c r="B110" s="2" t="s">
        <v>16</v>
      </c>
      <c r="C110">
        <v>20</v>
      </c>
      <c r="D110">
        <v>0</v>
      </c>
      <c r="E110" t="s">
        <v>93</v>
      </c>
      <c r="F110" t="s">
        <v>92</v>
      </c>
    </row>
    <row r="111" spans="1:6" x14ac:dyDescent="0.35">
      <c r="A111" s="2" t="s">
        <v>94</v>
      </c>
      <c r="B111" s="2" t="s">
        <v>16</v>
      </c>
      <c r="C111">
        <v>10</v>
      </c>
      <c r="D111">
        <v>0</v>
      </c>
      <c r="E111" t="s">
        <v>95</v>
      </c>
    </row>
    <row r="112" spans="1:6" x14ac:dyDescent="0.35">
      <c r="A112" s="2" t="s">
        <v>97</v>
      </c>
      <c r="B112" s="2" t="s">
        <v>16</v>
      </c>
      <c r="C112">
        <v>40</v>
      </c>
      <c r="D112">
        <v>0</v>
      </c>
      <c r="E112" s="8" t="s">
        <v>53</v>
      </c>
      <c r="F112" s="8" t="s">
        <v>96</v>
      </c>
    </row>
    <row r="113" spans="1:6" x14ac:dyDescent="0.35">
      <c r="A113" s="2" t="s">
        <v>13</v>
      </c>
      <c r="B113" s="2" t="s">
        <v>16</v>
      </c>
      <c r="C113">
        <v>2</v>
      </c>
      <c r="D113">
        <v>58</v>
      </c>
      <c r="E113" t="s">
        <v>121</v>
      </c>
    </row>
    <row r="114" spans="1:6" x14ac:dyDescent="0.35">
      <c r="A114" s="2" t="s">
        <v>122</v>
      </c>
      <c r="B114" s="2" t="s">
        <v>16</v>
      </c>
      <c r="C114">
        <v>1</v>
      </c>
      <c r="D114">
        <v>250</v>
      </c>
      <c r="E114" t="s">
        <v>124</v>
      </c>
      <c r="F114" t="s">
        <v>123</v>
      </c>
    </row>
    <row r="115" spans="1:6" x14ac:dyDescent="0.35">
      <c r="A115" s="2" t="s">
        <v>125</v>
      </c>
      <c r="B115" s="2" t="s">
        <v>16</v>
      </c>
      <c r="C115">
        <v>1</v>
      </c>
      <c r="D115">
        <v>250</v>
      </c>
      <c r="E115" t="s">
        <v>124</v>
      </c>
      <c r="F115" t="s">
        <v>127</v>
      </c>
    </row>
    <row r="116" spans="1:6" x14ac:dyDescent="0.35">
      <c r="A116" s="2" t="s">
        <v>126</v>
      </c>
      <c r="B116" s="2" t="s">
        <v>16</v>
      </c>
      <c r="C116">
        <v>1</v>
      </c>
      <c r="D116">
        <v>100</v>
      </c>
      <c r="E116" t="s">
        <v>124</v>
      </c>
      <c r="F116" t="s">
        <v>128</v>
      </c>
    </row>
    <row r="117" spans="1:6" x14ac:dyDescent="0.35">
      <c r="A117" s="2" t="s">
        <v>64</v>
      </c>
      <c r="B117" s="2" t="s">
        <v>16</v>
      </c>
      <c r="C117">
        <v>1</v>
      </c>
      <c r="D117">
        <v>500</v>
      </c>
      <c r="E117" t="s">
        <v>19</v>
      </c>
      <c r="F117" s="4"/>
    </row>
    <row r="118" spans="1:6" x14ac:dyDescent="0.35">
      <c r="A118" s="2" t="s">
        <v>89</v>
      </c>
      <c r="B118" s="2" t="s">
        <v>16</v>
      </c>
      <c r="C118">
        <v>1</v>
      </c>
      <c r="D118">
        <v>590</v>
      </c>
      <c r="E118" t="s">
        <v>37</v>
      </c>
      <c r="F118" t="s">
        <v>90</v>
      </c>
    </row>
    <row r="119" spans="1:6" x14ac:dyDescent="0.35">
      <c r="A119" s="2" t="s">
        <v>55</v>
      </c>
      <c r="B119" s="2" t="s">
        <v>16</v>
      </c>
      <c r="C119">
        <v>1</v>
      </c>
      <c r="D119">
        <v>948</v>
      </c>
      <c r="E119" t="s">
        <v>56</v>
      </c>
      <c r="F119" t="s">
        <v>58</v>
      </c>
    </row>
    <row r="120" spans="1:6" x14ac:dyDescent="0.35">
      <c r="A120" s="2" t="s">
        <v>57</v>
      </c>
      <c r="B120" s="2" t="s">
        <v>16</v>
      </c>
      <c r="C120">
        <v>1</v>
      </c>
      <c r="D120">
        <v>54</v>
      </c>
      <c r="E120" t="s">
        <v>56</v>
      </c>
      <c r="F120" t="s">
        <v>59</v>
      </c>
    </row>
    <row r="121" spans="1:6" x14ac:dyDescent="0.35">
      <c r="A121" s="2" t="s">
        <v>60</v>
      </c>
      <c r="B121" s="2" t="s">
        <v>16</v>
      </c>
      <c r="C121">
        <v>2</v>
      </c>
      <c r="D121">
        <v>23</v>
      </c>
      <c r="E121" t="s">
        <v>121</v>
      </c>
      <c r="F121" t="s">
        <v>119</v>
      </c>
    </row>
    <row r="122" spans="1:6" x14ac:dyDescent="0.35">
      <c r="A122" s="2" t="s">
        <v>118</v>
      </c>
      <c r="B122" s="2" t="s">
        <v>16</v>
      </c>
      <c r="C122">
        <v>100</v>
      </c>
      <c r="D122">
        <v>45</v>
      </c>
      <c r="E122" t="s">
        <v>121</v>
      </c>
    </row>
    <row r="123" spans="1:6" x14ac:dyDescent="0.35">
      <c r="A123" s="2" t="s">
        <v>62</v>
      </c>
      <c r="B123" s="2" t="s">
        <v>16</v>
      </c>
      <c r="C123">
        <v>550</v>
      </c>
      <c r="D123">
        <v>1445</v>
      </c>
      <c r="E123" t="s">
        <v>61</v>
      </c>
      <c r="F123" s="10" t="s">
        <v>63</v>
      </c>
    </row>
    <row r="124" spans="1:6" x14ac:dyDescent="0.35">
      <c r="A124" s="2" t="s">
        <v>117</v>
      </c>
      <c r="B124" s="2" t="s">
        <v>16</v>
      </c>
      <c r="D124">
        <v>167</v>
      </c>
      <c r="E124" t="s">
        <v>121</v>
      </c>
      <c r="F124" t="s">
        <v>120</v>
      </c>
    </row>
    <row r="125" spans="1:6" x14ac:dyDescent="0.35">
      <c r="A125" s="2" t="s">
        <v>177</v>
      </c>
      <c r="B125" s="2" t="s">
        <v>16</v>
      </c>
      <c r="C125">
        <v>2</v>
      </c>
      <c r="D125">
        <v>40</v>
      </c>
      <c r="E125" t="s">
        <v>171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D5E5C-2334-4FAF-B6B4-0A61B51F2502}">
  <dimension ref="A1:F17"/>
  <sheetViews>
    <sheetView zoomScale="70" zoomScaleNormal="70" workbookViewId="0">
      <selection activeCell="A3" sqref="A3"/>
    </sheetView>
  </sheetViews>
  <sheetFormatPr defaultRowHeight="14.5" x14ac:dyDescent="0.35"/>
  <cols>
    <col min="1" max="1" width="26" bestFit="1" customWidth="1"/>
    <col min="2" max="2" width="5.7265625" bestFit="1" customWidth="1"/>
    <col min="3" max="3" width="15.453125" bestFit="1" customWidth="1"/>
    <col min="4" max="4" width="9.36328125" bestFit="1" customWidth="1"/>
    <col min="5" max="5" width="24.90625" bestFit="1" customWidth="1"/>
    <col min="6" max="6" width="78" bestFit="1" customWidth="1"/>
  </cols>
  <sheetData>
    <row r="1" spans="1:6" ht="43.5" x14ac:dyDescent="0.35">
      <c r="B1" s="1" t="s">
        <v>211</v>
      </c>
      <c r="C1" s="1" t="s">
        <v>3</v>
      </c>
      <c r="D1" s="5" t="s">
        <v>30</v>
      </c>
      <c r="E1" s="1" t="s">
        <v>35</v>
      </c>
      <c r="F1" s="1" t="s">
        <v>28</v>
      </c>
    </row>
    <row r="3" spans="1:6" x14ac:dyDescent="0.35">
      <c r="A3" s="1" t="s">
        <v>212</v>
      </c>
      <c r="D3" s="26">
        <f>SUM(D5:D17)</f>
        <v>31983.02</v>
      </c>
    </row>
    <row r="4" spans="1:6" x14ac:dyDescent="0.35">
      <c r="D4" s="27"/>
    </row>
    <row r="5" spans="1:6" x14ac:dyDescent="0.35">
      <c r="A5" t="s">
        <v>213</v>
      </c>
      <c r="D5" s="27">
        <v>2943</v>
      </c>
      <c r="E5" t="s">
        <v>214</v>
      </c>
      <c r="F5" t="s">
        <v>215</v>
      </c>
    </row>
    <row r="6" spans="1:6" x14ac:dyDescent="0.35">
      <c r="A6" t="s">
        <v>213</v>
      </c>
      <c r="D6" s="27">
        <v>996.21</v>
      </c>
      <c r="E6" t="s">
        <v>216</v>
      </c>
      <c r="F6" t="s">
        <v>217</v>
      </c>
    </row>
    <row r="7" spans="1:6" x14ac:dyDescent="0.35">
      <c r="A7" t="s">
        <v>218</v>
      </c>
      <c r="B7" t="s">
        <v>16</v>
      </c>
      <c r="C7">
        <v>2</v>
      </c>
      <c r="D7" s="27">
        <v>288</v>
      </c>
      <c r="E7" t="s">
        <v>219</v>
      </c>
      <c r="F7" t="s">
        <v>220</v>
      </c>
    </row>
    <row r="8" spans="1:6" x14ac:dyDescent="0.35">
      <c r="A8" t="s">
        <v>98</v>
      </c>
      <c r="D8" s="27">
        <v>2165</v>
      </c>
      <c r="E8" t="s">
        <v>221</v>
      </c>
      <c r="F8" t="s">
        <v>255</v>
      </c>
    </row>
    <row r="9" spans="1:6" x14ac:dyDescent="0.35">
      <c r="A9" t="s">
        <v>222</v>
      </c>
      <c r="B9" t="s">
        <v>194</v>
      </c>
      <c r="C9">
        <v>5</v>
      </c>
      <c r="D9" s="27">
        <v>1268.4100000000001</v>
      </c>
      <c r="E9" t="s">
        <v>223</v>
      </c>
      <c r="F9" t="s">
        <v>224</v>
      </c>
    </row>
    <row r="10" spans="1:6" x14ac:dyDescent="0.35">
      <c r="A10" t="s">
        <v>225</v>
      </c>
      <c r="D10" s="27">
        <v>6217.7</v>
      </c>
      <c r="E10" t="s">
        <v>226</v>
      </c>
      <c r="F10" t="s">
        <v>227</v>
      </c>
    </row>
    <row r="11" spans="1:6" x14ac:dyDescent="0.35">
      <c r="A11" t="s">
        <v>228</v>
      </c>
      <c r="D11" s="27">
        <v>3236.75</v>
      </c>
      <c r="E11" t="s">
        <v>214</v>
      </c>
      <c r="F11" t="s">
        <v>229</v>
      </c>
    </row>
    <row r="12" spans="1:6" x14ac:dyDescent="0.35">
      <c r="A12" t="s">
        <v>230</v>
      </c>
      <c r="B12" t="s">
        <v>231</v>
      </c>
      <c r="C12">
        <v>12.3</v>
      </c>
      <c r="D12" s="27">
        <v>9653</v>
      </c>
      <c r="E12" t="s">
        <v>232</v>
      </c>
      <c r="F12" t="s">
        <v>233</v>
      </c>
    </row>
    <row r="13" spans="1:6" x14ac:dyDescent="0.35">
      <c r="A13" t="s">
        <v>234</v>
      </c>
      <c r="B13" t="s">
        <v>16</v>
      </c>
      <c r="C13">
        <v>2</v>
      </c>
      <c r="D13" s="27">
        <v>0</v>
      </c>
      <c r="E13" t="s">
        <v>235</v>
      </c>
      <c r="F13" t="s">
        <v>236</v>
      </c>
    </row>
    <row r="14" spans="1:6" x14ac:dyDescent="0.35">
      <c r="A14" t="s">
        <v>237</v>
      </c>
      <c r="D14" s="27">
        <v>300</v>
      </c>
      <c r="E14" t="s">
        <v>238</v>
      </c>
      <c r="F14" t="s">
        <v>239</v>
      </c>
    </row>
    <row r="15" spans="1:6" x14ac:dyDescent="0.35">
      <c r="A15" t="s">
        <v>198</v>
      </c>
      <c r="B15" t="s">
        <v>16</v>
      </c>
      <c r="C15">
        <v>1</v>
      </c>
      <c r="D15" s="27">
        <v>1380</v>
      </c>
      <c r="E15" t="s">
        <v>240</v>
      </c>
      <c r="F15" t="s">
        <v>241</v>
      </c>
    </row>
    <row r="16" spans="1:6" x14ac:dyDescent="0.35">
      <c r="A16" t="s">
        <v>242</v>
      </c>
      <c r="B16" t="s">
        <v>16</v>
      </c>
      <c r="C16">
        <v>500</v>
      </c>
      <c r="D16" s="27">
        <v>891.95</v>
      </c>
      <c r="E16" t="s">
        <v>243</v>
      </c>
      <c r="F16" t="s">
        <v>244</v>
      </c>
    </row>
    <row r="17" spans="1:6" x14ac:dyDescent="0.35">
      <c r="A17" t="s">
        <v>245</v>
      </c>
      <c r="B17" t="s">
        <v>16</v>
      </c>
      <c r="C17" t="s">
        <v>246</v>
      </c>
      <c r="D17" s="27">
        <v>2643</v>
      </c>
      <c r="E17" t="s">
        <v>247</v>
      </c>
      <c r="F17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0A09-6C94-4354-B3C4-BF8FD29285B8}">
  <dimension ref="A1:F17"/>
  <sheetViews>
    <sheetView tabSelected="1" zoomScale="70" zoomScaleNormal="70" workbookViewId="0">
      <selection activeCell="F23" sqref="F23"/>
    </sheetView>
  </sheetViews>
  <sheetFormatPr defaultRowHeight="14.5" x14ac:dyDescent="0.35"/>
  <cols>
    <col min="1" max="1" width="32.90625" bestFit="1" customWidth="1"/>
    <col min="2" max="2" width="5.7265625" bestFit="1" customWidth="1"/>
    <col min="3" max="3" width="5.26953125" bestFit="1" customWidth="1"/>
    <col min="4" max="4" width="7.7265625" bestFit="1" customWidth="1"/>
    <col min="5" max="5" width="19.54296875" bestFit="1" customWidth="1"/>
    <col min="6" max="6" width="99.453125" bestFit="1" customWidth="1"/>
  </cols>
  <sheetData>
    <row r="1" spans="1:6" ht="58" x14ac:dyDescent="0.35">
      <c r="B1" s="1" t="s">
        <v>211</v>
      </c>
      <c r="C1" s="1" t="s">
        <v>3</v>
      </c>
      <c r="D1" s="5" t="s">
        <v>30</v>
      </c>
      <c r="E1" s="1" t="s">
        <v>35</v>
      </c>
      <c r="F1" s="1" t="s">
        <v>28</v>
      </c>
    </row>
    <row r="3" spans="1:6" x14ac:dyDescent="0.35">
      <c r="A3" s="1" t="s">
        <v>259</v>
      </c>
      <c r="D3" s="26">
        <f>SUM(D5:D11)</f>
        <v>12187.66</v>
      </c>
    </row>
    <row r="4" spans="1:6" x14ac:dyDescent="0.35">
      <c r="A4" s="1"/>
    </row>
    <row r="5" spans="1:6" x14ac:dyDescent="0.35">
      <c r="A5" t="s">
        <v>213</v>
      </c>
      <c r="D5" s="27">
        <v>521.66</v>
      </c>
      <c r="E5" t="s">
        <v>171</v>
      </c>
      <c r="F5" t="s">
        <v>260</v>
      </c>
    </row>
    <row r="6" spans="1:6" x14ac:dyDescent="0.35">
      <c r="A6" t="s">
        <v>249</v>
      </c>
      <c r="D6" s="27">
        <v>3775</v>
      </c>
      <c r="E6" t="s">
        <v>252</v>
      </c>
      <c r="F6" t="s">
        <v>258</v>
      </c>
    </row>
    <row r="7" spans="1:6" x14ac:dyDescent="0.35">
      <c r="A7" t="s">
        <v>250</v>
      </c>
      <c r="B7" t="s">
        <v>16</v>
      </c>
      <c r="C7">
        <v>1</v>
      </c>
      <c r="D7" s="27">
        <v>1995</v>
      </c>
      <c r="E7" t="s">
        <v>252</v>
      </c>
      <c r="F7" t="s">
        <v>251</v>
      </c>
    </row>
    <row r="8" spans="1:6" x14ac:dyDescent="0.35">
      <c r="A8" t="s">
        <v>253</v>
      </c>
      <c r="B8" t="s">
        <v>16</v>
      </c>
      <c r="C8">
        <v>1</v>
      </c>
      <c r="D8" s="27">
        <v>755</v>
      </c>
      <c r="E8" t="s">
        <v>252</v>
      </c>
      <c r="F8" t="s">
        <v>256</v>
      </c>
    </row>
    <row r="9" spans="1:6" x14ac:dyDescent="0.35">
      <c r="A9" t="s">
        <v>213</v>
      </c>
      <c r="D9" s="27">
        <v>1770</v>
      </c>
      <c r="E9" t="s">
        <v>216</v>
      </c>
      <c r="F9" t="s">
        <v>257</v>
      </c>
    </row>
    <row r="10" spans="1:6" x14ac:dyDescent="0.35">
      <c r="A10" t="s">
        <v>98</v>
      </c>
      <c r="D10" s="27">
        <v>751</v>
      </c>
      <c r="E10" t="s">
        <v>221</v>
      </c>
      <c r="F10" t="s">
        <v>255</v>
      </c>
    </row>
    <row r="11" spans="1:6" x14ac:dyDescent="0.35">
      <c r="A11" t="s">
        <v>254</v>
      </c>
      <c r="D11" s="27">
        <f>133+2487</f>
        <v>2620</v>
      </c>
      <c r="E11" t="s">
        <v>81</v>
      </c>
      <c r="F11" t="s">
        <v>255</v>
      </c>
    </row>
    <row r="17" spans="1:4" s="1" customFormat="1" x14ac:dyDescent="0.35">
      <c r="A17" s="1" t="s">
        <v>261</v>
      </c>
      <c r="D17" s="26">
        <f>D3+'Inköp 2020'!D3+'Inköp 2019'!D3</f>
        <v>263911.67999999999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Inköp 2019</vt:lpstr>
      <vt:lpstr>Inköp 2020</vt:lpstr>
      <vt:lpstr>Inköp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Hansson</dc:creator>
  <cp:lastModifiedBy>Klara Hansson</cp:lastModifiedBy>
  <cp:lastPrinted>2019-01-16T12:59:30Z</cp:lastPrinted>
  <dcterms:created xsi:type="dcterms:W3CDTF">2019-01-09T13:55:21Z</dcterms:created>
  <dcterms:modified xsi:type="dcterms:W3CDTF">2021-11-25T12:48:03Z</dcterms:modified>
</cp:coreProperties>
</file>