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han0514\Desktop\The Model Farm, SATURN\"/>
    </mc:Choice>
  </mc:AlternateContent>
  <xr:revisionPtr revIDLastSave="0" documentId="13_ncr:1_{58BB1538-1B13-4BAB-BA7C-B051751F0657}" xr6:coauthVersionLast="46" xr6:coauthVersionMax="46" xr10:uidLastSave="{00000000-0000-0000-0000-000000000000}"/>
  <bookViews>
    <workbookView xWindow="22932" yWindow="-108" windowWidth="30936" windowHeight="16896" activeTab="2" xr2:uid="{4A39495D-5347-4305-A69E-7CB9F8255567}"/>
  </bookViews>
  <sheets>
    <sheet name="Crop plan 2019" sheetId="1" r:id="rId1"/>
    <sheet name="Crop plan 2020" sheetId="2" r:id="rId2"/>
    <sheet name="Crop plan 202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3" l="1"/>
  <c r="E6" i="2" l="1"/>
  <c r="L6" i="2"/>
  <c r="E89" i="1"/>
  <c r="E4" i="1" l="1"/>
  <c r="E5" i="1"/>
  <c r="E6" i="1"/>
  <c r="E149" i="3"/>
  <c r="E145" i="3"/>
  <c r="E135" i="3"/>
  <c r="E130" i="3"/>
  <c r="E129" i="3"/>
  <c r="E128" i="3"/>
  <c r="E127" i="3"/>
  <c r="E126" i="3"/>
  <c r="E125" i="3"/>
  <c r="E120" i="3"/>
  <c r="E119" i="3"/>
  <c r="E118" i="3"/>
  <c r="E117" i="3"/>
  <c r="E116" i="3"/>
  <c r="E115" i="3"/>
  <c r="E114" i="3"/>
  <c r="E109" i="3"/>
  <c r="E108" i="3"/>
  <c r="E103" i="3"/>
  <c r="E98" i="3"/>
  <c r="E97" i="3"/>
  <c r="E96" i="3"/>
  <c r="E95" i="3"/>
  <c r="E94" i="3"/>
  <c r="E93" i="3"/>
  <c r="E92" i="3"/>
  <c r="E91" i="3"/>
  <c r="E90" i="3"/>
  <c r="E89" i="3"/>
  <c r="E88" i="3"/>
  <c r="E87" i="3"/>
  <c r="E82" i="3"/>
  <c r="E81" i="3"/>
  <c r="E80" i="3"/>
  <c r="E79" i="3"/>
  <c r="E78" i="3"/>
  <c r="E77" i="3"/>
  <c r="E76" i="3"/>
  <c r="E75" i="3"/>
  <c r="E74" i="3"/>
  <c r="E73" i="3"/>
  <c r="E68" i="3"/>
  <c r="E67" i="3"/>
  <c r="E62" i="3"/>
  <c r="E61" i="3"/>
  <c r="E60" i="3"/>
  <c r="E59" i="3"/>
  <c r="E58" i="3"/>
  <c r="E57" i="3"/>
  <c r="E56" i="3"/>
  <c r="E55" i="3"/>
  <c r="E54" i="3"/>
  <c r="E53" i="3"/>
  <c r="E52" i="3"/>
  <c r="E47" i="3"/>
  <c r="E46" i="3"/>
  <c r="E45" i="3"/>
  <c r="E44" i="3"/>
  <c r="E43" i="3"/>
  <c r="E38" i="3"/>
  <c r="E37" i="3"/>
  <c r="E36" i="3"/>
  <c r="E35" i="3"/>
  <c r="E34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L5" i="3"/>
  <c r="E5" i="3"/>
  <c r="E4" i="3"/>
  <c r="E116" i="2" l="1"/>
  <c r="E111" i="2"/>
  <c r="L106" i="2"/>
  <c r="E106" i="2"/>
  <c r="L105" i="2"/>
  <c r="E105" i="2"/>
  <c r="L104" i="2"/>
  <c r="E104" i="2"/>
  <c r="L103" i="2"/>
  <c r="E103" i="2"/>
  <c r="L102" i="2"/>
  <c r="E102" i="2"/>
  <c r="L101" i="2"/>
  <c r="E101" i="2"/>
  <c r="L100" i="2"/>
  <c r="E100" i="2"/>
  <c r="L95" i="2"/>
  <c r="E95" i="2"/>
  <c r="L94" i="2"/>
  <c r="E94" i="2"/>
  <c r="L93" i="2"/>
  <c r="E93" i="2"/>
  <c r="L92" i="2"/>
  <c r="E92" i="2"/>
  <c r="L91" i="2"/>
  <c r="E91" i="2"/>
  <c r="L90" i="2"/>
  <c r="E90" i="2"/>
  <c r="L89" i="2"/>
  <c r="E89" i="2"/>
  <c r="E84" i="2"/>
  <c r="E83" i="2"/>
  <c r="E82" i="2"/>
  <c r="E81" i="2"/>
  <c r="E80" i="2"/>
  <c r="E79" i="2"/>
  <c r="E78" i="2"/>
  <c r="E77" i="2"/>
  <c r="E76" i="2"/>
  <c r="L71" i="2"/>
  <c r="E71" i="2"/>
  <c r="L70" i="2"/>
  <c r="E70" i="2"/>
  <c r="E69" i="2"/>
  <c r="E68" i="2"/>
  <c r="E67" i="2"/>
  <c r="E66" i="2"/>
  <c r="E65" i="2"/>
  <c r="E64" i="2"/>
  <c r="L59" i="2"/>
  <c r="E59" i="2"/>
  <c r="E54" i="2"/>
  <c r="L53" i="2"/>
  <c r="E53" i="2"/>
  <c r="E52" i="2"/>
  <c r="E51" i="2"/>
  <c r="E50" i="2"/>
  <c r="E49" i="2"/>
  <c r="L48" i="2"/>
  <c r="E48" i="2"/>
  <c r="E47" i="2"/>
  <c r="L42" i="2"/>
  <c r="E42" i="2"/>
  <c r="L41" i="2"/>
  <c r="E41" i="2"/>
  <c r="L40" i="2"/>
  <c r="E40" i="2"/>
  <c r="L39" i="2"/>
  <c r="E39" i="2"/>
  <c r="L38" i="2"/>
  <c r="E38" i="2"/>
  <c r="L37" i="2"/>
  <c r="E37" i="2"/>
  <c r="L36" i="2"/>
  <c r="E36" i="2"/>
  <c r="E31" i="2"/>
  <c r="L30" i="2"/>
  <c r="E30" i="2"/>
  <c r="L29" i="2"/>
  <c r="E29" i="2"/>
  <c r="L28" i="2"/>
  <c r="E28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L11" i="2"/>
  <c r="E11" i="2"/>
  <c r="L10" i="2"/>
  <c r="E10" i="2"/>
  <c r="L9" i="2"/>
  <c r="E9" i="2"/>
  <c r="L8" i="2"/>
  <c r="E8" i="2"/>
  <c r="L7" i="2"/>
  <c r="E7" i="2"/>
  <c r="L5" i="2"/>
  <c r="E5" i="2"/>
  <c r="L4" i="2"/>
  <c r="E4" i="2"/>
  <c r="E101" i="1" l="1"/>
  <c r="E100" i="1"/>
  <c r="E94" i="1"/>
  <c r="E93" i="1"/>
  <c r="E92" i="1"/>
  <c r="E91" i="1"/>
  <c r="E90" i="1"/>
  <c r="E88" i="1"/>
  <c r="E87" i="1"/>
  <c r="E86" i="1"/>
  <c r="E85" i="1"/>
  <c r="E84" i="1"/>
  <c r="E79" i="1"/>
  <c r="E78" i="1"/>
  <c r="E77" i="1"/>
  <c r="E76" i="1"/>
  <c r="E75" i="1"/>
  <c r="E74" i="1"/>
  <c r="E73" i="1"/>
  <c r="E72" i="1"/>
  <c r="E71" i="1"/>
  <c r="E66" i="1"/>
  <c r="E65" i="1"/>
  <c r="E64" i="1"/>
  <c r="E63" i="1"/>
  <c r="E62" i="1"/>
  <c r="E57" i="1"/>
  <c r="E56" i="1"/>
  <c r="E55" i="1"/>
  <c r="E54" i="1"/>
  <c r="E53" i="1"/>
  <c r="E52" i="1"/>
  <c r="E51" i="1"/>
  <c r="E50" i="1"/>
  <c r="E45" i="1"/>
  <c r="E40" i="1"/>
  <c r="E39" i="1"/>
  <c r="E38" i="1"/>
  <c r="E37" i="1"/>
  <c r="E36" i="1"/>
  <c r="E31" i="1"/>
  <c r="E30" i="1"/>
  <c r="E29" i="1"/>
  <c r="E24" i="1"/>
  <c r="E23" i="1"/>
  <c r="E22" i="1"/>
  <c r="E21" i="1"/>
  <c r="E17" i="1"/>
  <c r="E16" i="1"/>
  <c r="E15" i="1"/>
  <c r="E14" i="1"/>
  <c r="E13" i="1"/>
  <c r="E12" i="1"/>
  <c r="E11" i="1"/>
  <c r="E10" i="1"/>
  <c r="E9" i="1"/>
  <c r="E8" i="1"/>
  <c r="E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Klara Hansson</author>
  </authors>
  <commentList>
    <comment ref="G12" authorId="0" shapeId="0" xr:uid="{2A451165-FE43-4535-AA29-7F6CEEC88F3F}">
      <text>
        <r>
          <rPr>
            <b/>
            <sz val="9"/>
            <color indexed="81"/>
            <rFont val="Tahoma"/>
            <family val="2"/>
          </rPr>
          <t>Klara Hansson:</t>
        </r>
        <r>
          <rPr>
            <sz val="9"/>
            <color indexed="81"/>
            <rFont val="Tahoma"/>
            <family val="2"/>
          </rPr>
          <t xml:space="preserve">
Går att sätta tätare, ex 5r @ 12, cc 2 = 2500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Klara Hansson</author>
  </authors>
  <commentList>
    <comment ref="G15" authorId="0" shapeId="0" xr:uid="{C2D77B55-6B16-4D64-9E87-A0316F144051}">
      <text>
        <r>
          <rPr>
            <b/>
            <sz val="9"/>
            <color indexed="81"/>
            <rFont val="Tahoma"/>
            <family val="2"/>
          </rPr>
          <t>Klara Hansson:</t>
        </r>
        <r>
          <rPr>
            <sz val="9"/>
            <color indexed="81"/>
            <rFont val="Tahoma"/>
            <family val="2"/>
          </rPr>
          <t xml:space="preserve">
Går att sätta tätare, ex 5r @ 12, cc 2 = 2500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7" authorId="0" shapeId="0" xr:uid="{09788109-7E46-45BC-9EC8-B837426EBD4E}">
      <text>
        <r>
          <rPr>
            <b/>
            <sz val="9"/>
            <color rgb="FF000000"/>
            <rFont val="Tahoma"/>
            <family val="2"/>
            <charset val="1"/>
          </rPr>
          <t xml:space="preserve">Klara Hansson:
</t>
        </r>
        <r>
          <rPr>
            <sz val="9"/>
            <color rgb="FF000000"/>
            <rFont val="Tahoma"/>
            <family val="2"/>
            <charset val="1"/>
          </rPr>
          <t>Går att sätta tätare, ex 5r @ 12, cc 2 = 2500</t>
        </r>
      </text>
    </comment>
  </commentList>
</comments>
</file>

<file path=xl/sharedStrings.xml><?xml version="1.0" encoding="utf-8"?>
<sst xmlns="http://schemas.openxmlformats.org/spreadsheetml/2006/main" count="1994" uniqueCount="675">
  <si>
    <t>Brassicaceae</t>
  </si>
  <si>
    <t xml:space="preserve">2r @50, cc 40 </t>
  </si>
  <si>
    <t xml:space="preserve">Brassica rapa </t>
  </si>
  <si>
    <t>2r @50, cc 30</t>
  </si>
  <si>
    <t>Brassica oleracea var. Acephala</t>
  </si>
  <si>
    <t>Westland Winter</t>
  </si>
  <si>
    <t>2r @50, cc 40</t>
  </si>
  <si>
    <t>Nero di Toscana</t>
  </si>
  <si>
    <t>Broccoli</t>
  </si>
  <si>
    <t>Brassica oleracea var. botrytis cymosa</t>
  </si>
  <si>
    <t>Arcadia F1</t>
  </si>
  <si>
    <t>Brassica oleracea var. gongylodes</t>
  </si>
  <si>
    <t>Noriko</t>
  </si>
  <si>
    <t>3r @25, cc 20</t>
  </si>
  <si>
    <t>Azur Star</t>
  </si>
  <si>
    <t>Brassica rapa var. Chinensis</t>
  </si>
  <si>
    <t>Joi Choi F1</t>
  </si>
  <si>
    <t>Pac choi</t>
  </si>
  <si>
    <t>White Celery Mustard</t>
  </si>
  <si>
    <t>R, 5 g</t>
  </si>
  <si>
    <t>Brassica rapa</t>
  </si>
  <si>
    <t>Snöboll</t>
  </si>
  <si>
    <t>R, 20 g</t>
  </si>
  <si>
    <t>4r @20, cc 8</t>
  </si>
  <si>
    <t>Purple Top White Globe</t>
  </si>
  <si>
    <t>Jang</t>
  </si>
  <si>
    <t>Daikon</t>
  </si>
  <si>
    <t>Raphanus sativus var. longipinnatus</t>
  </si>
  <si>
    <t>Mino Early</t>
  </si>
  <si>
    <t>3r @25, cc 15</t>
  </si>
  <si>
    <t>Raphanus sativus var. radicula</t>
  </si>
  <si>
    <t>Flamboyant/Patricia</t>
  </si>
  <si>
    <t>4r @20, cc 3</t>
  </si>
  <si>
    <t>Lindbloms, mix</t>
  </si>
  <si>
    <t>Eruca sativa</t>
  </si>
  <si>
    <t>Vanlig</t>
  </si>
  <si>
    <t>L, 75 g</t>
  </si>
  <si>
    <t xml:space="preserve">12r @5,7, cc </t>
  </si>
  <si>
    <t>Diplotaxis tenuifolia</t>
  </si>
  <si>
    <t>Roma</t>
  </si>
  <si>
    <t>L, 15 g</t>
  </si>
  <si>
    <t>6R</t>
  </si>
  <si>
    <t>Bladraps</t>
  </si>
  <si>
    <t>Brassica napus pabularia</t>
  </si>
  <si>
    <t>Red Russian</t>
  </si>
  <si>
    <t>Tatsoi</t>
  </si>
  <si>
    <t>Mizuna</t>
  </si>
  <si>
    <t>Southern Giant Curled Mustard</t>
  </si>
  <si>
    <t>Golden Frills</t>
  </si>
  <si>
    <t>L, 25 g</t>
  </si>
  <si>
    <t xml:space="preserve">Purple Frills </t>
  </si>
  <si>
    <t>Mix</t>
  </si>
  <si>
    <t>Alliaceae</t>
  </si>
  <si>
    <t>Red Baron</t>
  </si>
  <si>
    <t>Allium fistulosum</t>
  </si>
  <si>
    <t>Guardsman</t>
  </si>
  <si>
    <t>L, 5000</t>
  </si>
  <si>
    <t>4r @20, cc 12/10 per grupp</t>
  </si>
  <si>
    <t>11/6, 14/8</t>
  </si>
  <si>
    <t xml:space="preserve">Allium cepa </t>
  </si>
  <si>
    <t>Apache</t>
  </si>
  <si>
    <t>5/6, 14/8</t>
  </si>
  <si>
    <t xml:space="preserve">Allium porrum </t>
  </si>
  <si>
    <t>Tornado</t>
  </si>
  <si>
    <t>L, 1000</t>
  </si>
  <si>
    <t>4r @12, cc 12</t>
  </si>
  <si>
    <t>Allium sativum</t>
  </si>
  <si>
    <t>Sabidrome</t>
  </si>
  <si>
    <t>Fabaceae</t>
  </si>
  <si>
    <t>Phaseolus vulgaris </t>
  </si>
  <si>
    <t>2r @50, cc 15</t>
  </si>
  <si>
    <t>Purple TeePee</t>
  </si>
  <si>
    <t>2r @50, cc 10</t>
  </si>
  <si>
    <t>Jang N-6 9/14</t>
  </si>
  <si>
    <t>Dior</t>
  </si>
  <si>
    <t>Pisum sativum var. macrocarpon</t>
  </si>
  <si>
    <t>Sugar Snap</t>
  </si>
  <si>
    <t>R, 200 g</t>
  </si>
  <si>
    <t>2r @50, cc 5</t>
  </si>
  <si>
    <t>Cascadia</t>
  </si>
  <si>
    <t>Pisum sativum</t>
  </si>
  <si>
    <t>Sweet Horizon</t>
  </si>
  <si>
    <t>Norli</t>
  </si>
  <si>
    <t>Apiaceae</t>
  </si>
  <si>
    <t>Anethum graveolens</t>
  </si>
  <si>
    <t>Tetra</t>
  </si>
  <si>
    <t>3r @25, cc 5</t>
  </si>
  <si>
    <t>Petroselinum crispum</t>
  </si>
  <si>
    <t>Gigante di Napoli</t>
  </si>
  <si>
    <t>Daucus carota ssp. sativus </t>
  </si>
  <si>
    <t>Ideal Red</t>
  </si>
  <si>
    <t>12r @5,7, cc2,5</t>
  </si>
  <si>
    <t>Morotsmix</t>
  </si>
  <si>
    <t>5r @12, cc 2,5</t>
  </si>
  <si>
    <t>Jang XY 24, 14-9</t>
  </si>
  <si>
    <t>27/6, 29/7</t>
  </si>
  <si>
    <t>Deep Purple</t>
  </si>
  <si>
    <t>Foeniculum vulgare var. azoricum</t>
  </si>
  <si>
    <t>Fino</t>
  </si>
  <si>
    <t>2r @50, cc 20</t>
  </si>
  <si>
    <t>3r @25, cc 30</t>
  </si>
  <si>
    <t>Coriandrum sativum</t>
  </si>
  <si>
    <t>Calypso</t>
  </si>
  <si>
    <t>4r @20, cc 15</t>
  </si>
  <si>
    <t>Klipps 3 ggr</t>
  </si>
  <si>
    <t>Lamiaceae</t>
  </si>
  <si>
    <t>Ocimum basilicum</t>
  </si>
  <si>
    <t>Genovese</t>
  </si>
  <si>
    <t>&lt;6</t>
  </si>
  <si>
    <t>Chenopodiaceae</t>
  </si>
  <si>
    <t>Beta vulgaris var. conditiva</t>
  </si>
  <si>
    <t>Egyptian</t>
  </si>
  <si>
    <t>4r @20, cc 5</t>
  </si>
  <si>
    <t>Alvro Mono</t>
  </si>
  <si>
    <t>L, 1500</t>
  </si>
  <si>
    <t>Jang LJ 12, 14-9</t>
  </si>
  <si>
    <t>Boldor</t>
  </si>
  <si>
    <t>Tonda di Chioggia</t>
  </si>
  <si>
    <t>Spinaca oleracea</t>
  </si>
  <si>
    <t>Matador (Viking)</t>
  </si>
  <si>
    <t>Palco F1</t>
  </si>
  <si>
    <t>Beta vulgaris var. cicla</t>
  </si>
  <si>
    <t>Fordhook Giant</t>
  </si>
  <si>
    <t>Bright lights</t>
  </si>
  <si>
    <t>Asteraceae</t>
  </si>
  <si>
    <t>Lactuca sativa var. capitata crispum</t>
  </si>
  <si>
    <t>3r @25, cc 25</t>
  </si>
  <si>
    <t>Maravilla de Verano</t>
  </si>
  <si>
    <t>18/6, 2/8, 22/8</t>
  </si>
  <si>
    <t>Lactuca sativa var. longifolia</t>
  </si>
  <si>
    <t>Little Gem</t>
  </si>
  <si>
    <t>Littel Leprechaun</t>
  </si>
  <si>
    <t>20/6, 22/8</t>
  </si>
  <si>
    <t>Lactuca sativa var. crispa</t>
  </si>
  <si>
    <t>18/6, 17/7, 2/8</t>
  </si>
  <si>
    <t>Lactuca sativa</t>
  </si>
  <si>
    <t>20/6, 2/8, 22/8</t>
  </si>
  <si>
    <t>Vid bäddslut mm</t>
  </si>
  <si>
    <t>Calendula officinalis</t>
  </si>
  <si>
    <t>Cucurbitaceae</t>
  </si>
  <si>
    <t>Cucurbita pepo</t>
  </si>
  <si>
    <t>Parador F1</t>
  </si>
  <si>
    <t>1r @35, cc 60</t>
  </si>
  <si>
    <t>Striato di Italia</t>
  </si>
  <si>
    <t>Custard White</t>
  </si>
  <si>
    <t>Cucurbita maxima/pepo</t>
  </si>
  <si>
    <t>Uchiki Kuri</t>
  </si>
  <si>
    <t>Cucurbita maxima</t>
  </si>
  <si>
    <t>Blue Ballet</t>
  </si>
  <si>
    <t>Cucurbita pepo</t>
  </si>
  <si>
    <t>Long Pie</t>
  </si>
  <si>
    <t>Cucurbita moschata</t>
  </si>
  <si>
    <t>Tromboncino</t>
  </si>
  <si>
    <r>
      <t>Cucumis sativus</t>
    </r>
    <r>
      <rPr>
        <sz val="11"/>
        <color rgb="FF000000"/>
        <rFont val="Calibri"/>
        <family val="2"/>
        <scheme val="minor"/>
      </rPr>
      <t> </t>
    </r>
  </si>
  <si>
    <t>Boothby's Blonde</t>
  </si>
  <si>
    <t>1r @35, cc 40</t>
  </si>
  <si>
    <t>Gergana</t>
  </si>
  <si>
    <t>Solanaceae</t>
  </si>
  <si>
    <r>
      <t>Solanum lycopersicum</t>
    </r>
    <r>
      <rPr>
        <sz val="11"/>
        <color rgb="FF000000"/>
        <rFont val="Calibri"/>
        <family val="2"/>
        <scheme val="minor"/>
      </rPr>
      <t> </t>
    </r>
  </si>
  <si>
    <t>Selandia</t>
  </si>
  <si>
    <t>R, 1 g</t>
  </si>
  <si>
    <t>Matina</t>
  </si>
  <si>
    <t>Sasha</t>
  </si>
  <si>
    <t>Jaune de Flamme</t>
  </si>
  <si>
    <t>Nyagous</t>
  </si>
  <si>
    <t>Goldiana</t>
  </si>
  <si>
    <t>Tomatillo</t>
  </si>
  <si>
    <t>Physalis ixocarpa</t>
  </si>
  <si>
    <t>Toma Verde</t>
  </si>
  <si>
    <t>Capsicum annuum</t>
  </si>
  <si>
    <t>Nardello</t>
  </si>
  <si>
    <t>Ferenc tender</t>
  </si>
  <si>
    <t>Padron</t>
  </si>
  <si>
    <t>Anaheim</t>
  </si>
  <si>
    <t>Jalapeño</t>
  </si>
  <si>
    <t>Hot Portugal</t>
  </si>
  <si>
    <t>Sasha's red chili</t>
  </si>
  <si>
    <t>Boraginaceae</t>
  </si>
  <si>
    <t>Borago officinalis</t>
  </si>
  <si>
    <t>Tropaeolaceae</t>
  </si>
  <si>
    <t>Tropaeolum majus</t>
  </si>
  <si>
    <t>Mix, ettårig</t>
  </si>
  <si>
    <t>Kaito</t>
  </si>
  <si>
    <t>A2</t>
  </si>
  <si>
    <t>QP96</t>
  </si>
  <si>
    <t>A9, B14</t>
  </si>
  <si>
    <t>6 apr, 11 maj</t>
  </si>
  <si>
    <t>A10</t>
  </si>
  <si>
    <t>Belstar F1</t>
  </si>
  <si>
    <t>A11, B13</t>
  </si>
  <si>
    <t>2x10</t>
  </si>
  <si>
    <t>A12, B2</t>
  </si>
  <si>
    <t>6, 2</t>
  </si>
  <si>
    <t>B5, A12, B15</t>
  </si>
  <si>
    <t>2, 6</t>
  </si>
  <si>
    <t>B5, A12</t>
  </si>
  <si>
    <t>A3, B1</t>
  </si>
  <si>
    <t>QP150</t>
  </si>
  <si>
    <t>4, 2</t>
  </si>
  <si>
    <t>Raphanus sativus</t>
  </si>
  <si>
    <t>Ostergruss Rosa 2</t>
  </si>
  <si>
    <t>A4</t>
  </si>
  <si>
    <t>Jang F-24</t>
  </si>
  <si>
    <t>-</t>
  </si>
  <si>
    <t>A1, B3, B3</t>
  </si>
  <si>
    <t>2, 3</t>
  </si>
  <si>
    <t>B1</t>
  </si>
  <si>
    <t>4r @20, cc 12/8 per grupp</t>
  </si>
  <si>
    <t>1x10, 1x20</t>
  </si>
  <si>
    <t>A13, A15</t>
  </si>
  <si>
    <t>A13, A16</t>
  </si>
  <si>
    <t>Tadorna</t>
  </si>
  <si>
    <t>3r @12, cc 12</t>
  </si>
  <si>
    <t>A14</t>
  </si>
  <si>
    <t>A15, A16</t>
  </si>
  <si>
    <t>3  + lagring</t>
  </si>
  <si>
    <t>Domino</t>
  </si>
  <si>
    <t>B11, B18</t>
  </si>
  <si>
    <t>6, 3</t>
  </si>
  <si>
    <t>B12</t>
  </si>
  <si>
    <t>B10</t>
  </si>
  <si>
    <t>B9</t>
  </si>
  <si>
    <t>B8, B9</t>
  </si>
  <si>
    <t>13 apr, 4 maj</t>
  </si>
  <si>
    <t>3, 5</t>
  </si>
  <si>
    <t>B8</t>
  </si>
  <si>
    <t>Jang X-24</t>
  </si>
  <si>
    <t>A1</t>
  </si>
  <si>
    <t>A7, A5</t>
  </si>
  <si>
    <t>Fynn Nantaise 2</t>
  </si>
  <si>
    <t>A8, A6</t>
  </si>
  <si>
    <t>3r @50, cc 20</t>
  </si>
  <si>
    <t>B19</t>
  </si>
  <si>
    <t>Jang LJ-12</t>
  </si>
  <si>
    <t>QP96/150</t>
  </si>
  <si>
    <t>A5, A7</t>
  </si>
  <si>
    <t>4, 5</t>
  </si>
  <si>
    <t>A6, A8</t>
  </si>
  <si>
    <t>3x10</t>
  </si>
  <si>
    <t>A14, B5</t>
  </si>
  <si>
    <t xml:space="preserve">Lactuca sativa </t>
  </si>
  <si>
    <t>Roxy</t>
  </si>
  <si>
    <t>Lactuca sativa var. Capitata</t>
  </si>
  <si>
    <t>Muriella</t>
  </si>
  <si>
    <t>Lactuca sativa</t>
  </si>
  <si>
    <t>Rubinette</t>
  </si>
  <si>
    <t>Lactuca sativa </t>
  </si>
  <si>
    <t>Bijella</t>
  </si>
  <si>
    <t>Tagetes erecta</t>
  </si>
  <si>
    <t>High Dune</t>
  </si>
  <si>
    <t>B20</t>
  </si>
  <si>
    <t>B1, B2</t>
  </si>
  <si>
    <t>QP35</t>
  </si>
  <si>
    <t>B2</t>
  </si>
  <si>
    <t>B4</t>
  </si>
  <si>
    <t>B3</t>
  </si>
  <si>
    <t>Katrina F1</t>
  </si>
  <si>
    <t>A17</t>
  </si>
  <si>
    <t>Mertus F1</t>
  </si>
  <si>
    <t>A20</t>
  </si>
  <si>
    <t>Eget frö</t>
  </si>
  <si>
    <t>A18</t>
  </si>
  <si>
    <t>QP96, 9cm kruka</t>
  </si>
  <si>
    <t>A19</t>
  </si>
  <si>
    <t>Bartelly F1</t>
  </si>
  <si>
    <t>B6</t>
  </si>
  <si>
    <t>B7</t>
  </si>
  <si>
    <t>Xaro</t>
  </si>
  <si>
    <t>B5</t>
  </si>
  <si>
    <r>
      <rPr>
        <b/>
        <sz val="11"/>
        <color rgb="FF000000"/>
        <rFont val="Calibri"/>
        <family val="2"/>
      </rPr>
      <t>F=21</t>
    </r>
    <r>
      <rPr>
        <sz val="11"/>
        <color rgb="FF000000"/>
        <rFont val="Calibri"/>
        <family val="2"/>
        <charset val="1"/>
      </rPr>
      <t xml:space="preserve">, </t>
    </r>
    <r>
      <rPr>
        <i/>
        <sz val="11"/>
        <color rgb="FF000000"/>
        <rFont val="Calibri"/>
        <family val="2"/>
      </rPr>
      <t>K=20</t>
    </r>
    <r>
      <rPr>
        <sz val="11"/>
        <color rgb="FF000000"/>
        <rFont val="Calibri"/>
        <family val="2"/>
      </rPr>
      <t>, =19</t>
    </r>
  </si>
  <si>
    <t>A24</t>
  </si>
  <si>
    <t>Halbhoher Grüner Krauser</t>
  </si>
  <si>
    <t>A21</t>
  </si>
  <si>
    <t>Rainbow Lacinato</t>
  </si>
  <si>
    <t>A22</t>
  </si>
  <si>
    <t>Black Kale F1</t>
  </si>
  <si>
    <t>A23</t>
  </si>
  <si>
    <t>Premium Crop F1</t>
  </si>
  <si>
    <t>Superschmelz</t>
  </si>
  <si>
    <t>2, 10</t>
  </si>
  <si>
    <t>B17, A24</t>
  </si>
  <si>
    <t>35, 144</t>
  </si>
  <si>
    <t>Kolibri F1</t>
  </si>
  <si>
    <t>7, 10</t>
  </si>
  <si>
    <t>96, 144</t>
  </si>
  <si>
    <t>4, 6</t>
  </si>
  <si>
    <t>Paket</t>
  </si>
  <si>
    <t>5, 5</t>
  </si>
  <si>
    <t>B20, A13</t>
  </si>
  <si>
    <t>3, 4, 5</t>
  </si>
  <si>
    <t>Husky</t>
  </si>
  <si>
    <t>S, 5 kg</t>
  </si>
  <si>
    <t>10, 20</t>
  </si>
  <si>
    <t>B9, B3</t>
  </si>
  <si>
    <t>3, 6, + lagring</t>
  </si>
  <si>
    <t>B9, B4</t>
  </si>
  <si>
    <t>Long White Ishikura</t>
  </si>
  <si>
    <t>L, 3000</t>
  </si>
  <si>
    <t>4r @20, cc 12/5 per grupp</t>
  </si>
  <si>
    <t>QP150, 5/plugg</t>
  </si>
  <si>
    <t>Ishikrona</t>
  </si>
  <si>
    <t>Runner F1</t>
  </si>
  <si>
    <t>Alliumschoenoprasum</t>
  </si>
  <si>
    <t>Gonzales</t>
  </si>
  <si>
    <t>3r @25, cc 20/10 per plugg</t>
  </si>
  <si>
    <t>QP96, 10/plugg</t>
  </si>
  <si>
    <t>S, 250 g</t>
  </si>
  <si>
    <t>A9, A10</t>
  </si>
  <si>
    <t>10, 10</t>
  </si>
  <si>
    <t>Valdor</t>
  </si>
  <si>
    <t>A11, A12</t>
  </si>
  <si>
    <t>Isabel</t>
  </si>
  <si>
    <t>S, 500 g</t>
  </si>
  <si>
    <t>B17, B8</t>
  </si>
  <si>
    <t>B5, A19</t>
  </si>
  <si>
    <t>4, 4</t>
  </si>
  <si>
    <t>Anethum graveolens</t>
  </si>
  <si>
    <t>Superdukat</t>
  </si>
  <si>
    <t>QP96, 3/plugg</t>
  </si>
  <si>
    <t>Miami F1</t>
  </si>
  <si>
    <t>Pastinaca sativa</t>
  </si>
  <si>
    <t>Tender and True</t>
  </si>
  <si>
    <t>5r @12, cc 5</t>
  </si>
  <si>
    <t>A20,  A19</t>
  </si>
  <si>
    <t>5 TP, 7 DS</t>
  </si>
  <si>
    <t>B5,  A19</t>
  </si>
  <si>
    <t>Apium graveolens</t>
  </si>
  <si>
    <t>Tango F1</t>
  </si>
  <si>
    <t>Sweet Aroma 2 F1</t>
  </si>
  <si>
    <t>S, 10 g</t>
  </si>
  <si>
    <t>Sweet Thai</t>
  </si>
  <si>
    <t xml:space="preserve">L, </t>
  </si>
  <si>
    <t>Forono</t>
  </si>
  <si>
    <t>A16</t>
  </si>
  <si>
    <t>Jannis</t>
  </si>
  <si>
    <t>A14, A16</t>
  </si>
  <si>
    <t>Bulls Blood</t>
  </si>
  <si>
    <t>A6</t>
  </si>
  <si>
    <t>Matador</t>
  </si>
  <si>
    <t>A13</t>
  </si>
  <si>
    <t>Renegade</t>
  </si>
  <si>
    <t>2x5</t>
  </si>
  <si>
    <t>A13, A14</t>
  </si>
  <si>
    <t>A8, A14</t>
  </si>
  <si>
    <t>A7, B17</t>
  </si>
  <si>
    <t>Tunnlar</t>
  </si>
  <si>
    <t>Pacific Beauty Mix</t>
  </si>
  <si>
    <t>Zinnia</t>
  </si>
  <si>
    <t>Zinnia elegans</t>
  </si>
  <si>
    <t>Lilleputt</t>
  </si>
  <si>
    <t>A5</t>
  </si>
  <si>
    <t>Cosmos bipinnatus</t>
  </si>
  <si>
    <t>Sonata Mix</t>
  </si>
  <si>
    <t>Portulacaceae</t>
  </si>
  <si>
    <t>Portulaca oleracea</t>
  </si>
  <si>
    <t>Golden Purslane</t>
  </si>
  <si>
    <t>L, 10 g</t>
  </si>
  <si>
    <t>Polygonaceae</t>
  </si>
  <si>
    <t>Rumex sanguineus var sanguineus</t>
  </si>
  <si>
    <t>A5, A6</t>
  </si>
  <si>
    <t>Rumex rugosus</t>
  </si>
  <si>
    <t>Golden Glory F1</t>
  </si>
  <si>
    <t>B13</t>
  </si>
  <si>
    <t>Ambassador F1</t>
  </si>
  <si>
    <t>B16</t>
  </si>
  <si>
    <t>B13, B16</t>
  </si>
  <si>
    <t>B15</t>
  </si>
  <si>
    <t>Butterscotch F1</t>
  </si>
  <si>
    <t>B14</t>
  </si>
  <si>
    <r>
      <rPr>
        <i/>
        <sz val="11"/>
        <color rgb="FF000000"/>
        <rFont val="Calibri"/>
        <family val="2"/>
        <charset val="1"/>
      </rPr>
      <t>Cucumis sativus</t>
    </r>
    <r>
      <rPr>
        <sz val="11"/>
        <color theme="1"/>
        <rFont val="Calibri"/>
        <family val="2"/>
        <scheme val="minor"/>
      </rPr>
      <t> </t>
    </r>
  </si>
  <si>
    <t>Deltastar RZ F1</t>
  </si>
  <si>
    <r>
      <rPr>
        <i/>
        <sz val="11"/>
        <color rgb="FF000000"/>
        <rFont val="Calibri"/>
        <family val="2"/>
        <charset val="1"/>
      </rPr>
      <t>Solanum lycopersicum</t>
    </r>
    <r>
      <rPr>
        <sz val="11"/>
        <color theme="1"/>
        <rFont val="Calibri"/>
        <family val="2"/>
        <scheme val="minor"/>
      </rPr>
      <t> </t>
    </r>
  </si>
  <si>
    <t xml:space="preserve">R, </t>
  </si>
  <si>
    <t>14 + gröna</t>
  </si>
  <si>
    <t>B11</t>
  </si>
  <si>
    <t>Lemon Boy</t>
  </si>
  <si>
    <t>B18</t>
  </si>
  <si>
    <t>Black Cherry</t>
  </si>
  <si>
    <t>B18, B19</t>
  </si>
  <si>
    <t>Sakura F1</t>
  </si>
  <si>
    <t>Poaceae</t>
  </si>
  <si>
    <t>Zea mays var. Saccharata</t>
  </si>
  <si>
    <t>Mezdi</t>
  </si>
  <si>
    <t>L, 0,5 kg</t>
  </si>
  <si>
    <t>Family</t>
  </si>
  <si>
    <t>Cabbage family</t>
  </si>
  <si>
    <t>Green kale</t>
  </si>
  <si>
    <t>Black kale</t>
  </si>
  <si>
    <t>Kohlrabi, white</t>
  </si>
  <si>
    <t>Kohlrabi, purple</t>
  </si>
  <si>
    <t>Pac choi, long stem</t>
  </si>
  <si>
    <t>Turnip, white</t>
  </si>
  <si>
    <t>Radish, long</t>
  </si>
  <si>
    <t>Radish, round</t>
  </si>
  <si>
    <t>Ruccola</t>
  </si>
  <si>
    <t>Mini kale</t>
  </si>
  <si>
    <t>Mustard green</t>
  </si>
  <si>
    <t>Onion family</t>
  </si>
  <si>
    <t>Scallions, white</t>
  </si>
  <si>
    <t>Scallions, red</t>
  </si>
  <si>
    <t>Leek</t>
  </si>
  <si>
    <t>Pea family</t>
  </si>
  <si>
    <t>French bean, purple</t>
  </si>
  <si>
    <t>Snap pea</t>
  </si>
  <si>
    <t>Sugar pea</t>
  </si>
  <si>
    <t>Carrot family</t>
  </si>
  <si>
    <t>Dill, leafy</t>
  </si>
  <si>
    <t>Parsley</t>
  </si>
  <si>
    <t>Carrot, summer variety</t>
  </si>
  <si>
    <t>Fennel, sweet</t>
  </si>
  <si>
    <t>Coriander, leafy</t>
  </si>
  <si>
    <t>Mint family</t>
  </si>
  <si>
    <t>Basil</t>
  </si>
  <si>
    <t>Goosefoot family</t>
  </si>
  <si>
    <t>Beet, red</t>
  </si>
  <si>
    <t>Beet, yellow</t>
  </si>
  <si>
    <t>Beet, polka</t>
  </si>
  <si>
    <t>Spinach</t>
  </si>
  <si>
    <t>Swiss chard, white</t>
  </si>
  <si>
    <t>Swiss chard, rainbow</t>
  </si>
  <si>
    <t>Aster family</t>
  </si>
  <si>
    <t>Batavia lettuce</t>
  </si>
  <si>
    <t>Cos/Romaine lettuce</t>
  </si>
  <si>
    <t>Oak leaf lettuce</t>
  </si>
  <si>
    <t>Mixed leaf lettuce</t>
  </si>
  <si>
    <t>Calendula</t>
  </si>
  <si>
    <t>Gourd family</t>
  </si>
  <si>
    <t>Zucchini, yellow</t>
  </si>
  <si>
    <t>Zucchini, green</t>
  </si>
  <si>
    <t>Pattypan squash</t>
  </si>
  <si>
    <t>Winter squash, orange, Hubbard</t>
  </si>
  <si>
    <t>Winter squash, green/blue</t>
  </si>
  <si>
    <t>Pumpkin</t>
  </si>
  <si>
    <t>Crookneck pumpkin</t>
  </si>
  <si>
    <t>Cucumber, yellow, mini</t>
  </si>
  <si>
    <t>Cucumber, green</t>
  </si>
  <si>
    <t>Potato family</t>
  </si>
  <si>
    <t>Tomato, red</t>
  </si>
  <si>
    <t>Coctail tomato, orange</t>
  </si>
  <si>
    <t>Tomato, black</t>
  </si>
  <si>
    <t>Chili</t>
  </si>
  <si>
    <t>Nasturtium family</t>
  </si>
  <si>
    <t>Cascading nasturtium</t>
  </si>
  <si>
    <t>Bushy nasturtium</t>
  </si>
  <si>
    <t>Scientific name</t>
  </si>
  <si>
    <t>Variety</t>
  </si>
  <si>
    <t>DTM, Days to maturity</t>
  </si>
  <si>
    <t>WTM, Weeks to maturity</t>
  </si>
  <si>
    <t>Supplier, volume</t>
  </si>
  <si>
    <t>Planting distance</t>
  </si>
  <si>
    <t>Plants per 10 m</t>
  </si>
  <si>
    <t>Meter bed, planned</t>
  </si>
  <si>
    <t>Seeder</t>
  </si>
  <si>
    <t xml:space="preserve">Seeding transplants </t>
  </si>
  <si>
    <t>TP, Transplant</t>
  </si>
  <si>
    <t>DS, Direct seed</t>
  </si>
  <si>
    <t>DS, real date</t>
  </si>
  <si>
    <t>Seeding transplants, real date</t>
  </si>
  <si>
    <t>TP, real date</t>
  </si>
  <si>
    <t>Bed</t>
  </si>
  <si>
    <t>Seedlings, x plants +25%</t>
  </si>
  <si>
    <t>Plug tray</t>
  </si>
  <si>
    <t>Days in plug tray</t>
  </si>
  <si>
    <t>Garlic</t>
  </si>
  <si>
    <t>Mixed</t>
  </si>
  <si>
    <t>Common</t>
  </si>
  <si>
    <t>Snowball</t>
  </si>
  <si>
    <t>Sweet pepper</t>
  </si>
  <si>
    <t>Dispersed</t>
  </si>
  <si>
    <t>Private</t>
  </si>
  <si>
    <t>x</t>
  </si>
  <si>
    <t>L, 500 seeds</t>
  </si>
  <si>
    <t>L, 200 seeds</t>
  </si>
  <si>
    <t>L, 400 seeds</t>
  </si>
  <si>
    <t>R, 150 seeds</t>
  </si>
  <si>
    <t>L, 4000 seeds</t>
  </si>
  <si>
    <t>L, 1000 seeds</t>
  </si>
  <si>
    <t>L, 2000 seeds</t>
  </si>
  <si>
    <t>L, 5000 seeds</t>
  </si>
  <si>
    <t>L, 1700 seeds</t>
  </si>
  <si>
    <t>L, 2500 seeds</t>
  </si>
  <si>
    <t>R, 100 seeds</t>
  </si>
  <si>
    <t>L, 25 seeds</t>
  </si>
  <si>
    <t>L, 50 seeds</t>
  </si>
  <si>
    <t>R, 20 seeds</t>
  </si>
  <si>
    <t>R, 16 seeds</t>
  </si>
  <si>
    <t>R, 40 seeds</t>
  </si>
  <si>
    <t>R, 30 seeds</t>
  </si>
  <si>
    <t>L, 10 seeds</t>
  </si>
  <si>
    <t>L, 100 seeds</t>
  </si>
  <si>
    <t>May</t>
  </si>
  <si>
    <t>Tropaeolum Mayus</t>
  </si>
  <si>
    <t>Tropaeolum Mayus nanum</t>
  </si>
  <si>
    <t>x rows at x cm distance, plant center to center x cm</t>
  </si>
  <si>
    <t>Apr</t>
  </si>
  <si>
    <t>Apr-May</t>
  </si>
  <si>
    <t>Mar-Apr</t>
  </si>
  <si>
    <t>Mar</t>
  </si>
  <si>
    <t>Mar-Jun</t>
  </si>
  <si>
    <t>Brassica Juncea</t>
  </si>
  <si>
    <t>Apr-Jun</t>
  </si>
  <si>
    <t>May-Jun</t>
  </si>
  <si>
    <t>Apr-15 Jul</t>
  </si>
  <si>
    <t>Mar-Jul</t>
  </si>
  <si>
    <t>15 May-Jul</t>
  </si>
  <si>
    <t>Apr-Jul</t>
  </si>
  <si>
    <t>20-Jun, 4 Jul</t>
  </si>
  <si>
    <t xml:space="preserve">May-Jul </t>
  </si>
  <si>
    <t>Jul-Aug</t>
  </si>
  <si>
    <t>Apr-15Jun, 15-Jul-Aug</t>
  </si>
  <si>
    <t>Apr-May, Sep</t>
  </si>
  <si>
    <t>Apr-Oct</t>
  </si>
  <si>
    <t>GeNovese</t>
  </si>
  <si>
    <t>Cousteau RZ SalaNova </t>
  </si>
  <si>
    <t>15-May -Jun</t>
  </si>
  <si>
    <t>Jun</t>
  </si>
  <si>
    <t>Feb-Apr</t>
  </si>
  <si>
    <t>Feb-Mar</t>
  </si>
  <si>
    <t>12 Jul (no 2)</t>
  </si>
  <si>
    <t>Apri-May</t>
  </si>
  <si>
    <t>Chinese cabbage</t>
  </si>
  <si>
    <t>Pak choi, long stem</t>
  </si>
  <si>
    <t>Pak choi</t>
  </si>
  <si>
    <t>Turnip</t>
  </si>
  <si>
    <t>Winter radish</t>
  </si>
  <si>
    <t>Radish, mix</t>
  </si>
  <si>
    <t>Italian ruccola</t>
  </si>
  <si>
    <t>Kale, mini</t>
  </si>
  <si>
    <t>French bean, green</t>
  </si>
  <si>
    <t>Wax bean</t>
  </si>
  <si>
    <t>Carrot, Nantes</t>
  </si>
  <si>
    <t>Carrot, summer/autumn</t>
  </si>
  <si>
    <t>Head lettuce</t>
  </si>
  <si>
    <t>Patty pan squash</t>
  </si>
  <si>
    <t>Winter squash, orange, Uchiki kuri</t>
  </si>
  <si>
    <t>Wintersquash, green/blue</t>
  </si>
  <si>
    <t>Cucumber, green, mini</t>
  </si>
  <si>
    <t>Winter squash, orange</t>
  </si>
  <si>
    <t>Cherry tomato, red</t>
  </si>
  <si>
    <t>Cherry tomato, yellow</t>
  </si>
  <si>
    <t>Sweet pepper, long</t>
  </si>
  <si>
    <t>Borage family</t>
  </si>
  <si>
    <t>Mixed, annual</t>
  </si>
  <si>
    <t>QP150, 8 seeds/cell</t>
  </si>
  <si>
    <t>L, 10000 seeds</t>
  </si>
  <si>
    <t>L, 40 seeds</t>
  </si>
  <si>
    <t>L, 25 seeds, W, 10 seeds</t>
  </si>
  <si>
    <t>W, 12 seeds</t>
  </si>
  <si>
    <t>4 maj, 8 Jun</t>
  </si>
  <si>
    <t>6 apr, 11 maj, 13 Jul</t>
  </si>
  <si>
    <t>25 maj, 6 Jul</t>
  </si>
  <si>
    <t>13 apr, 27 Jul</t>
  </si>
  <si>
    <t>20 apr, 20 Jul</t>
  </si>
  <si>
    <t>4 maj, 8 Jun, 10 Aug</t>
  </si>
  <si>
    <t>22 Jun, 24 Aug</t>
  </si>
  <si>
    <t>6 apr, 3 Aug</t>
  </si>
  <si>
    <t>25 maj, 7 Sep</t>
  </si>
  <si>
    <t>27 apr, 7 Sep</t>
  </si>
  <si>
    <t>27 apr, 20 Jul, 14 Sep</t>
  </si>
  <si>
    <t>27 Jul, 21 Sep</t>
  </si>
  <si>
    <t>22 Jun, 28 Sep</t>
  </si>
  <si>
    <t>25 maj, 14 Sep</t>
  </si>
  <si>
    <t>8 Jun, 19 Oct</t>
  </si>
  <si>
    <t>25 maj, 19 Oct</t>
  </si>
  <si>
    <t>25 maj, 12 Oct</t>
  </si>
  <si>
    <t>25 maj, 17 Aug, 12 Oct</t>
  </si>
  <si>
    <t>9 Mar, 29 Juni</t>
  </si>
  <si>
    <t>5 May, 17 Aug</t>
  </si>
  <si>
    <t>Mixed lettuce 27th of April, thereafter every 14 days</t>
  </si>
  <si>
    <r>
      <rPr>
        <i/>
        <sz val="11"/>
        <color rgb="FF000000"/>
        <rFont val="Calibri"/>
        <family val="2"/>
      </rPr>
      <t>K=20</t>
    </r>
    <r>
      <rPr>
        <sz val="11"/>
        <color rgb="FF000000"/>
        <rFont val="Calibri"/>
        <family val="2"/>
      </rPr>
      <t>, =19</t>
    </r>
  </si>
  <si>
    <t>Jang seed rollers: N6, X-24, F-24, XY-24, LJ-12</t>
  </si>
  <si>
    <t>Adjusted for seed availability and QP-plug trays</t>
  </si>
  <si>
    <t>S, 250 seeds</t>
  </si>
  <si>
    <t>N, ca 100 seeds</t>
  </si>
  <si>
    <t>S, 500 seeds</t>
  </si>
  <si>
    <t>S, 5000 seeds</t>
  </si>
  <si>
    <t>S, 2500 seeds</t>
  </si>
  <si>
    <t>S, 10000 seeds</t>
  </si>
  <si>
    <t>S, 50 seeds</t>
  </si>
  <si>
    <t>S, 100 seeds</t>
  </si>
  <si>
    <t>S, 25 seeds</t>
  </si>
  <si>
    <t>21-Apr, 29-Apr</t>
  </si>
  <si>
    <t>19 Apr,  3 May</t>
  </si>
  <si>
    <t>28-Apr, 24-May</t>
  </si>
  <si>
    <t>26 Apr, 24 May</t>
  </si>
  <si>
    <t>6 Jun, 21 Jun</t>
  </si>
  <si>
    <t>17 May, 28 Jun</t>
  </si>
  <si>
    <t>5 Apr, 19 Jul</t>
  </si>
  <si>
    <t>3 May, 26 Jul</t>
  </si>
  <si>
    <t>14 Jun, 26 Jul</t>
  </si>
  <si>
    <t>3 May, 16 Aug</t>
  </si>
  <si>
    <t>19 Apr, 28 Jun, 23 Aug</t>
  </si>
  <si>
    <t>12 Apr, 30 Aug</t>
  </si>
  <si>
    <t>3 May, 12 Jul, 23 Aug</t>
  </si>
  <si>
    <t>31 May, 16 Aug</t>
  </si>
  <si>
    <t>Rainbow kale</t>
  </si>
  <si>
    <t>Asian greens, mix</t>
  </si>
  <si>
    <t>Onion sets, yellow</t>
  </si>
  <si>
    <t>Onion sets, red</t>
  </si>
  <si>
    <t>Chives</t>
  </si>
  <si>
    <t>Pole bean</t>
  </si>
  <si>
    <t>Dill, leafy + flowers</t>
  </si>
  <si>
    <t>Parlsey</t>
  </si>
  <si>
    <t>Carrot, summer</t>
  </si>
  <si>
    <t>Parsnip</t>
  </si>
  <si>
    <t>Celery</t>
  </si>
  <si>
    <t>Beet, leaves</t>
  </si>
  <si>
    <t>Marigold</t>
  </si>
  <si>
    <t>Cosmos, Mexican aster</t>
  </si>
  <si>
    <t>Purslane family</t>
  </si>
  <si>
    <t>Purslane</t>
  </si>
  <si>
    <t>Buckwheat family</t>
  </si>
  <si>
    <t>Red veined dock</t>
  </si>
  <si>
    <t>Wrinkled sorrel</t>
  </si>
  <si>
    <t>Beef tomato, yellow</t>
  </si>
  <si>
    <t>Cherry tomato, black/red</t>
  </si>
  <si>
    <t xml:space="preserve">Borage </t>
  </si>
  <si>
    <t>Grass family</t>
  </si>
  <si>
    <t>Sweet corn</t>
  </si>
  <si>
    <t>Green manure</t>
  </si>
  <si>
    <t>30% Buckwheat</t>
  </si>
  <si>
    <t>Trifolium resupinatum</t>
  </si>
  <si>
    <t>Persian clover</t>
  </si>
  <si>
    <t>25% Hairy vetch, organic</t>
  </si>
  <si>
    <t>Vicia villosa</t>
  </si>
  <si>
    <t>5%  Lacy phacelia, organic</t>
  </si>
  <si>
    <t>Phacelia tanacetifolia</t>
  </si>
  <si>
    <t>Echium plantagineum</t>
  </si>
  <si>
    <t>5% Blue Bedder</t>
  </si>
  <si>
    <t>10% Bachelor's button, Blue Boy</t>
  </si>
  <si>
    <t>Centurea cyanus</t>
  </si>
  <si>
    <t>Cynoglossum amabile</t>
  </si>
  <si>
    <t>20% Borage</t>
  </si>
  <si>
    <t xml:space="preserve">Borago officinalis </t>
  </si>
  <si>
    <t> 5% Chinese forget-me-not</t>
  </si>
  <si>
    <t>Fagopyrum esculentum</t>
  </si>
  <si>
    <t>B1, B21-24</t>
  </si>
  <si>
    <t>A1-A4, B3</t>
  </si>
  <si>
    <t>2 plug trays/seeding w mixed seeds every 2 weeks. Adjust during season.</t>
  </si>
  <si>
    <t>Jang LJ12, 11-11</t>
  </si>
  <si>
    <t>Jang LJ12</t>
  </si>
  <si>
    <t>Frost dependent!!</t>
  </si>
  <si>
    <t>2r @45, cc 30</t>
  </si>
  <si>
    <t>QP96, 9cm pot</t>
  </si>
  <si>
    <t>15 Mar, 26 Apr</t>
  </si>
  <si>
    <t>800/ ca 2,5 kg</t>
  </si>
  <si>
    <t>B21, B22</t>
  </si>
  <si>
    <t>Jang x24, 9-14</t>
  </si>
  <si>
    <t>B23, B24</t>
  </si>
  <si>
    <t>Flax</t>
  </si>
  <si>
    <t>Linum usitatissimum</t>
  </si>
  <si>
    <t>Project "1 sqm of flax"</t>
  </si>
  <si>
    <t>14 Apr, 22 Jul</t>
  </si>
  <si>
    <t>4 May, 12 Aug</t>
  </si>
  <si>
    <t>2020 from farm</t>
  </si>
  <si>
    <t>2019 from farm</t>
  </si>
  <si>
    <t>21 Apr, 27 Apr</t>
  </si>
  <si>
    <t>Jang N-6 11-10, 3 seeds/drop</t>
  </si>
  <si>
    <t>20, 20</t>
  </si>
  <si>
    <t>3r @25, cc 10</t>
  </si>
  <si>
    <t>8 Jun, 8 Jul</t>
  </si>
  <si>
    <t>12 May</t>
  </si>
  <si>
    <t>21 Apr, 22 Jul</t>
  </si>
  <si>
    <t>21 Apr, 10 May</t>
  </si>
  <si>
    <t>4 May, 7 Jul</t>
  </si>
  <si>
    <t>18 Jun, Aug</t>
  </si>
  <si>
    <t>4 May, 11 Jun</t>
  </si>
  <si>
    <t>1r @--, cc 15</t>
  </si>
  <si>
    <t>28-Apr, 24-May, 21-Jul</t>
  </si>
  <si>
    <t>7 Jul, 4 Aug</t>
  </si>
  <si>
    <t>3 Sep, 10 Sep</t>
  </si>
  <si>
    <t>27 Apr, 4 Aug</t>
  </si>
  <si>
    <t>12, 4 (green)</t>
  </si>
  <si>
    <t>Predicted no weeks of harvest</t>
  </si>
  <si>
    <t>Predicted 1st harvest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</si>
</sst>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1D]dd/mmm"/>
  </numFmts>
  <fonts count="2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44546A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FF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i/>
      <sz val="11"/>
      <color rgb="FFFF0000"/>
      <name val="Calibri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8"/>
      <name val="Calibri"/>
      <family val="2"/>
      <scheme val="minor"/>
    </font>
    <font>
      <u/>
      <sz val="11"/>
      <color rgb="FF000000"/>
      <name val="Calibri"/>
      <family val="2"/>
      <charset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rgb="FF8FAADC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10" fillId="0" borderId="2" applyProtection="0"/>
    <xf numFmtId="0" fontId="11" fillId="0" borderId="0"/>
  </cellStyleXfs>
  <cellXfs count="46">
    <xf numFmtId="0" fontId="0" fillId="0" borderId="0" xfId="0"/>
    <xf numFmtId="0" fontId="1" fillId="0" borderId="1" xfId="1" applyAlignment="1">
      <alignment wrapText="1"/>
    </xf>
    <xf numFmtId="0" fontId="2" fillId="0" borderId="0" xfId="0" applyFont="1"/>
    <xf numFmtId="0" fontId="3" fillId="0" borderId="0" xfId="0" applyFont="1"/>
    <xf numFmtId="16" fontId="0" fillId="0" borderId="0" xfId="0" applyNumberFormat="1"/>
    <xf numFmtId="164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1" fontId="0" fillId="0" borderId="0" xfId="0" applyNumberFormat="1"/>
    <xf numFmtId="0" fontId="8" fillId="0" borderId="0" xfId="0" applyFont="1"/>
    <xf numFmtId="0" fontId="9" fillId="0" borderId="0" xfId="0" applyFont="1"/>
    <xf numFmtId="0" fontId="10" fillId="0" borderId="2" xfId="2" applyAlignment="1" applyProtection="1">
      <alignment wrapText="1"/>
    </xf>
    <xf numFmtId="0" fontId="12" fillId="0" borderId="0" xfId="3" applyFont="1"/>
    <xf numFmtId="0" fontId="13" fillId="0" borderId="0" xfId="3" applyFont="1"/>
    <xf numFmtId="0" fontId="11" fillId="0" borderId="0" xfId="3"/>
    <xf numFmtId="0" fontId="14" fillId="0" borderId="0" xfId="3" applyFont="1"/>
    <xf numFmtId="0" fontId="11" fillId="0" borderId="0" xfId="3" applyAlignment="1">
      <alignment horizontal="right"/>
    </xf>
    <xf numFmtId="0" fontId="17" fillId="0" borderId="0" xfId="3" applyFont="1"/>
    <xf numFmtId="0" fontId="17" fillId="0" borderId="0" xfId="3" applyFont="1" applyAlignment="1">
      <alignment horizontal="right"/>
    </xf>
    <xf numFmtId="0" fontId="18" fillId="0" borderId="0" xfId="3" applyFont="1"/>
    <xf numFmtId="164" fontId="11" fillId="0" borderId="0" xfId="3" applyNumberFormat="1"/>
    <xf numFmtId="1" fontId="11" fillId="0" borderId="0" xfId="3" applyNumberFormat="1"/>
    <xf numFmtId="165" fontId="11" fillId="0" borderId="0" xfId="3" applyNumberFormat="1" applyAlignment="1">
      <alignment horizontal="right"/>
    </xf>
    <xf numFmtId="165" fontId="11" fillId="0" borderId="0" xfId="3" applyNumberFormat="1"/>
    <xf numFmtId="0" fontId="15" fillId="0" borderId="0" xfId="3" applyFont="1"/>
    <xf numFmtId="1" fontId="11" fillId="0" borderId="0" xfId="3" applyNumberFormat="1" applyAlignment="1">
      <alignment horizontal="right"/>
    </xf>
    <xf numFmtId="165" fontId="17" fillId="0" borderId="0" xfId="3" applyNumberFormat="1" applyFont="1" applyAlignment="1">
      <alignment horizontal="right"/>
    </xf>
    <xf numFmtId="0" fontId="16" fillId="0" borderId="0" xfId="3" applyFont="1"/>
    <xf numFmtId="16" fontId="11" fillId="0" borderId="0" xfId="3" applyNumberFormat="1" applyAlignment="1">
      <alignment horizontal="right"/>
    </xf>
    <xf numFmtId="1" fontId="17" fillId="0" borderId="0" xfId="3" applyNumberFormat="1" applyFont="1"/>
    <xf numFmtId="0" fontId="19" fillId="0" borderId="0" xfId="3" applyFont="1" applyAlignment="1">
      <alignment horizontal="right"/>
    </xf>
    <xf numFmtId="0" fontId="19" fillId="0" borderId="0" xfId="3" applyFont="1"/>
    <xf numFmtId="1" fontId="18" fillId="0" borderId="0" xfId="3" applyNumberFormat="1" applyFont="1"/>
    <xf numFmtId="0" fontId="20" fillId="0" borderId="0" xfId="3" applyFont="1" applyAlignment="1">
      <alignment horizontal="right"/>
    </xf>
    <xf numFmtId="16" fontId="19" fillId="0" borderId="0" xfId="3" applyNumberFormat="1" applyFont="1" applyAlignment="1">
      <alignment horizontal="right"/>
    </xf>
    <xf numFmtId="0" fontId="18" fillId="0" borderId="0" xfId="3" applyFont="1" applyAlignment="1">
      <alignment horizontal="right"/>
    </xf>
    <xf numFmtId="0" fontId="11" fillId="0" borderId="0" xfId="3" applyAlignment="1">
      <alignment wrapText="1"/>
    </xf>
    <xf numFmtId="0" fontId="8" fillId="0" borderId="0" xfId="0" applyFont="1" applyAlignment="1">
      <alignment wrapText="1"/>
    </xf>
    <xf numFmtId="0" fontId="24" fillId="0" borderId="0" xfId="3" applyFont="1"/>
    <xf numFmtId="0" fontId="25" fillId="0" borderId="0" xfId="3" applyFont="1"/>
    <xf numFmtId="16" fontId="25" fillId="0" borderId="0" xfId="3" applyNumberFormat="1" applyFont="1"/>
    <xf numFmtId="165" fontId="25" fillId="0" borderId="0" xfId="3" applyNumberFormat="1" applyFont="1"/>
    <xf numFmtId="165" fontId="25" fillId="0" borderId="0" xfId="3" applyNumberFormat="1" applyFont="1" applyAlignment="1">
      <alignment horizontal="right"/>
    </xf>
    <xf numFmtId="16" fontId="11" fillId="0" borderId="0" xfId="3" applyNumberFormat="1"/>
    <xf numFmtId="0" fontId="0" fillId="0" borderId="0" xfId="0" applyFont="1"/>
    <xf numFmtId="16" fontId="25" fillId="0" borderId="0" xfId="3" applyNumberFormat="1" applyFont="1" applyAlignment="1">
      <alignment horizontal="right"/>
    </xf>
  </cellXfs>
  <cellStyles count="4">
    <cellStyle name="Excel Built-in Heading 3" xfId="2" xr:uid="{CCA63A6E-6A8E-4396-9753-09FD6A0CC490}"/>
    <cellStyle name="Normal" xfId="0" builtinId="0"/>
    <cellStyle name="Normal 2" xfId="3" xr:uid="{F28B35C1-B3C6-4CCE-9CDB-1F2A28CFEDF7}"/>
    <cellStyle name="Rubrik 3" xfId="1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355600</xdr:colOff>
      <xdr:row>35</xdr:row>
      <xdr:rowOff>88900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34828F51-0209-4D3A-B43B-092CC3A26D1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5800" cy="6724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355600</xdr:colOff>
      <xdr:row>35</xdr:row>
      <xdr:rowOff>88900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E971F216-D141-461C-AEA0-2778691FDF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5800" cy="6724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171450</xdr:colOff>
      <xdr:row>33</xdr:row>
      <xdr:rowOff>66675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8DCCD46F-3A62-40D4-97E5-4B909704EC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31400" cy="633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171450</xdr:colOff>
      <xdr:row>33</xdr:row>
      <xdr:rowOff>66675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BD883E92-C9D1-46F4-9805-7D82838BEA3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31400" cy="633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171450</xdr:colOff>
      <xdr:row>33</xdr:row>
      <xdr:rowOff>66675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FCC938EA-85C5-4788-A05C-0E9E98FBFC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31400" cy="633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171450</xdr:colOff>
      <xdr:row>33</xdr:row>
      <xdr:rowOff>66675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80837A20-BE70-4BDE-A5F8-45093A1B5E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31400" cy="633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387350</xdr:colOff>
      <xdr:row>35</xdr:row>
      <xdr:rowOff>82550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E58BC8AF-A455-48AF-A79D-480F18D02ED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07550" cy="671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387350</xdr:colOff>
      <xdr:row>35</xdr:row>
      <xdr:rowOff>82550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7FDA8010-39B2-4340-9140-9CB7572CAB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07550" cy="671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CA1FB-D2DF-432A-91D3-90AAC1A95217}">
  <dimension ref="A1:Q106"/>
  <sheetViews>
    <sheetView zoomScale="70" zoomScaleNormal="70" workbookViewId="0">
      <pane ySplit="1" topLeftCell="A2" activePane="bottomLeft" state="frozen"/>
      <selection pane="bottomLeft" activeCell="Q1" sqref="Q1"/>
    </sheetView>
  </sheetViews>
  <sheetFormatPr defaultColWidth="9.1796875" defaultRowHeight="14.5" x14ac:dyDescent="0.35"/>
  <cols>
    <col min="1" max="1" width="26.54296875" customWidth="1"/>
    <col min="2" max="2" width="34.453125" style="3" customWidth="1"/>
    <col min="3" max="3" width="30" customWidth="1"/>
    <col min="4" max="5" width="8.26953125" customWidth="1"/>
    <col min="6" max="6" width="12.453125" bestFit="1" customWidth="1"/>
    <col min="7" max="7" width="25.08984375" bestFit="1" customWidth="1"/>
    <col min="8" max="8" width="6.6328125" bestFit="1" customWidth="1"/>
    <col min="9" max="9" width="6.7265625" customWidth="1"/>
    <col min="10" max="10" width="14.54296875" customWidth="1"/>
    <col min="11" max="12" width="11.81640625" customWidth="1"/>
    <col min="13" max="14" width="11" customWidth="1"/>
    <col min="15" max="15" width="9.1796875" customWidth="1"/>
    <col min="17" max="17" width="11.36328125" customWidth="1"/>
  </cols>
  <sheetData>
    <row r="1" spans="1:17" s="1" customFormat="1" ht="45" customHeight="1" thickBot="1" x14ac:dyDescent="0.4">
      <c r="A1" s="1" t="s">
        <v>384</v>
      </c>
      <c r="B1" s="1" t="s">
        <v>444</v>
      </c>
      <c r="C1" s="1" t="s">
        <v>445</v>
      </c>
      <c r="D1" s="1" t="s">
        <v>446</v>
      </c>
      <c r="E1" s="1" t="s">
        <v>447</v>
      </c>
      <c r="F1" s="1" t="s">
        <v>448</v>
      </c>
      <c r="G1" s="1" t="s">
        <v>449</v>
      </c>
      <c r="H1" s="1" t="s">
        <v>450</v>
      </c>
      <c r="I1" s="1" t="s">
        <v>451</v>
      </c>
      <c r="J1" s="1" t="s">
        <v>452</v>
      </c>
      <c r="K1" s="1" t="s">
        <v>455</v>
      </c>
      <c r="L1" s="1" t="s">
        <v>456</v>
      </c>
      <c r="M1" s="1" t="s">
        <v>453</v>
      </c>
      <c r="N1" s="1" t="s">
        <v>457</v>
      </c>
      <c r="O1" s="1" t="s">
        <v>454</v>
      </c>
      <c r="P1" s="1" t="s">
        <v>458</v>
      </c>
      <c r="Q1" s="1" t="s">
        <v>673</v>
      </c>
    </row>
    <row r="2" spans="1:17" ht="25.5" customHeight="1" x14ac:dyDescent="0.35">
      <c r="A2" s="2" t="s">
        <v>385</v>
      </c>
      <c r="G2" s="37" t="s">
        <v>493</v>
      </c>
      <c r="J2" s="37" t="s">
        <v>570</v>
      </c>
    </row>
    <row r="3" spans="1:17" x14ac:dyDescent="0.35">
      <c r="A3" s="2" t="s">
        <v>0</v>
      </c>
    </row>
    <row r="4" spans="1:17" x14ac:dyDescent="0.35">
      <c r="A4" t="s">
        <v>386</v>
      </c>
      <c r="B4" s="3" t="s">
        <v>4</v>
      </c>
      <c r="C4" t="s">
        <v>5</v>
      </c>
      <c r="D4">
        <v>70</v>
      </c>
      <c r="E4" s="5">
        <f>D4/7</f>
        <v>10</v>
      </c>
      <c r="F4" t="s">
        <v>471</v>
      </c>
      <c r="G4" t="s">
        <v>6</v>
      </c>
      <c r="H4">
        <v>50</v>
      </c>
      <c r="I4">
        <v>20</v>
      </c>
      <c r="M4" t="s">
        <v>498</v>
      </c>
      <c r="N4" s="4">
        <v>43964</v>
      </c>
      <c r="P4" s="4">
        <v>43629</v>
      </c>
      <c r="Q4">
        <v>10</v>
      </c>
    </row>
    <row r="5" spans="1:17" x14ac:dyDescent="0.35">
      <c r="A5" t="s">
        <v>387</v>
      </c>
      <c r="B5" s="3" t="s">
        <v>4</v>
      </c>
      <c r="C5" t="s">
        <v>7</v>
      </c>
      <c r="D5">
        <v>70</v>
      </c>
      <c r="E5" s="5">
        <f t="shared" ref="E5:E40" si="0">D5/7</f>
        <v>10</v>
      </c>
      <c r="F5" t="s">
        <v>471</v>
      </c>
      <c r="G5" t="s">
        <v>6</v>
      </c>
      <c r="H5">
        <v>50</v>
      </c>
      <c r="I5">
        <v>10</v>
      </c>
      <c r="M5" t="s">
        <v>498</v>
      </c>
      <c r="N5" s="4">
        <v>43964</v>
      </c>
      <c r="P5" s="4">
        <v>43999</v>
      </c>
      <c r="Q5">
        <v>10</v>
      </c>
    </row>
    <row r="6" spans="1:17" x14ac:dyDescent="0.35">
      <c r="A6" t="s">
        <v>8</v>
      </c>
      <c r="B6" s="3" t="s">
        <v>9</v>
      </c>
      <c r="C6" t="s">
        <v>10</v>
      </c>
      <c r="D6">
        <v>73</v>
      </c>
      <c r="E6" s="5">
        <f t="shared" si="0"/>
        <v>10.428571428571429</v>
      </c>
      <c r="F6" t="s">
        <v>472</v>
      </c>
      <c r="G6" t="s">
        <v>1</v>
      </c>
      <c r="H6">
        <v>50</v>
      </c>
      <c r="I6">
        <v>30</v>
      </c>
      <c r="M6" t="s">
        <v>508</v>
      </c>
      <c r="N6" s="4">
        <v>43964</v>
      </c>
      <c r="P6" s="4">
        <v>43628</v>
      </c>
      <c r="Q6">
        <v>4</v>
      </c>
    </row>
    <row r="7" spans="1:17" x14ac:dyDescent="0.35">
      <c r="A7" t="s">
        <v>388</v>
      </c>
      <c r="B7" s="3" t="s">
        <v>11</v>
      </c>
      <c r="C7" t="s">
        <v>12</v>
      </c>
      <c r="D7">
        <v>45</v>
      </c>
      <c r="E7" s="5">
        <f t="shared" si="0"/>
        <v>6.4285714285714288</v>
      </c>
      <c r="F7" t="s">
        <v>473</v>
      </c>
      <c r="G7" t="s">
        <v>13</v>
      </c>
      <c r="H7">
        <v>150</v>
      </c>
      <c r="I7">
        <v>5</v>
      </c>
      <c r="K7" t="s">
        <v>502</v>
      </c>
      <c r="M7" t="s">
        <v>503</v>
      </c>
      <c r="N7" s="4">
        <v>43964</v>
      </c>
      <c r="P7" s="4">
        <v>43628</v>
      </c>
      <c r="Q7">
        <v>2</v>
      </c>
    </row>
    <row r="8" spans="1:17" x14ac:dyDescent="0.35">
      <c r="A8" t="s">
        <v>389</v>
      </c>
      <c r="B8" s="3" t="s">
        <v>11</v>
      </c>
      <c r="C8" t="s">
        <v>14</v>
      </c>
      <c r="D8">
        <v>50</v>
      </c>
      <c r="E8" s="5">
        <f t="shared" si="0"/>
        <v>7.1428571428571432</v>
      </c>
      <c r="F8" t="s">
        <v>471</v>
      </c>
      <c r="G8" t="s">
        <v>13</v>
      </c>
      <c r="H8">
        <v>150</v>
      </c>
      <c r="I8">
        <v>5</v>
      </c>
      <c r="K8" t="s">
        <v>502</v>
      </c>
      <c r="M8" t="s">
        <v>503</v>
      </c>
      <c r="N8" s="4">
        <v>43964</v>
      </c>
      <c r="P8" s="4">
        <v>43628</v>
      </c>
      <c r="Q8">
        <v>2</v>
      </c>
    </row>
    <row r="9" spans="1:17" x14ac:dyDescent="0.35">
      <c r="A9" t="s">
        <v>390</v>
      </c>
      <c r="B9" s="3" t="s">
        <v>15</v>
      </c>
      <c r="C9" t="s">
        <v>16</v>
      </c>
      <c r="D9">
        <v>60</v>
      </c>
      <c r="E9" s="5">
        <f t="shared" si="0"/>
        <v>8.5714285714285712</v>
      </c>
      <c r="F9" t="s">
        <v>471</v>
      </c>
      <c r="G9" t="s">
        <v>13</v>
      </c>
      <c r="H9">
        <v>150</v>
      </c>
      <c r="K9" t="s">
        <v>504</v>
      </c>
      <c r="M9" t="s">
        <v>502</v>
      </c>
      <c r="N9" s="4">
        <v>44045</v>
      </c>
      <c r="P9" s="4">
        <v>44089</v>
      </c>
      <c r="Q9">
        <v>3</v>
      </c>
    </row>
    <row r="10" spans="1:17" x14ac:dyDescent="0.35">
      <c r="A10" t="s">
        <v>391</v>
      </c>
      <c r="B10" s="3" t="s">
        <v>20</v>
      </c>
      <c r="C10" t="s">
        <v>466</v>
      </c>
      <c r="D10">
        <v>50</v>
      </c>
      <c r="E10" s="5">
        <f t="shared" si="0"/>
        <v>7.1428571428571432</v>
      </c>
      <c r="F10" t="s">
        <v>22</v>
      </c>
      <c r="G10" t="s">
        <v>23</v>
      </c>
      <c r="H10">
        <v>500</v>
      </c>
      <c r="K10" t="s">
        <v>510</v>
      </c>
      <c r="M10" s="4"/>
      <c r="Q10">
        <v>3</v>
      </c>
    </row>
    <row r="11" spans="1:17" x14ac:dyDescent="0.35">
      <c r="A11" t="s">
        <v>26</v>
      </c>
      <c r="B11" s="3" t="s">
        <v>27</v>
      </c>
      <c r="C11" t="s">
        <v>28</v>
      </c>
      <c r="D11">
        <v>50</v>
      </c>
      <c r="E11" s="5">
        <f t="shared" si="0"/>
        <v>7.1428571428571432</v>
      </c>
      <c r="F11" t="s">
        <v>474</v>
      </c>
      <c r="G11" t="s">
        <v>29</v>
      </c>
      <c r="H11">
        <v>200</v>
      </c>
      <c r="I11">
        <v>10</v>
      </c>
      <c r="J11" t="s">
        <v>25</v>
      </c>
      <c r="K11" s="4" t="s">
        <v>508</v>
      </c>
      <c r="L11" s="4">
        <v>44420</v>
      </c>
      <c r="Q11">
        <v>3</v>
      </c>
    </row>
    <row r="12" spans="1:17" x14ac:dyDescent="0.35">
      <c r="A12" t="s">
        <v>392</v>
      </c>
      <c r="B12" s="3" t="s">
        <v>30</v>
      </c>
      <c r="C12" t="s">
        <v>31</v>
      </c>
      <c r="D12">
        <v>30</v>
      </c>
      <c r="E12" s="5">
        <f t="shared" si="0"/>
        <v>4.2857142857142856</v>
      </c>
      <c r="F12" t="s">
        <v>475</v>
      </c>
      <c r="G12" t="s">
        <v>32</v>
      </c>
      <c r="H12">
        <v>1333</v>
      </c>
      <c r="I12">
        <v>1.5</v>
      </c>
      <c r="K12" t="s">
        <v>511</v>
      </c>
      <c r="L12" s="4">
        <v>43675</v>
      </c>
      <c r="Q12">
        <v>2</v>
      </c>
    </row>
    <row r="13" spans="1:17" x14ac:dyDescent="0.35">
      <c r="A13" t="s">
        <v>393</v>
      </c>
      <c r="B13" s="3" t="s">
        <v>30</v>
      </c>
      <c r="C13" t="s">
        <v>464</v>
      </c>
      <c r="D13">
        <v>30</v>
      </c>
      <c r="E13" s="5">
        <f t="shared" si="0"/>
        <v>4.2857142857142856</v>
      </c>
      <c r="F13" t="s">
        <v>475</v>
      </c>
      <c r="G13" t="s">
        <v>32</v>
      </c>
      <c r="H13">
        <v>1333</v>
      </c>
      <c r="I13">
        <v>1.5</v>
      </c>
      <c r="K13" t="s">
        <v>511</v>
      </c>
      <c r="L13" s="4">
        <v>43675</v>
      </c>
      <c r="Q13">
        <v>2</v>
      </c>
    </row>
    <row r="14" spans="1:17" x14ac:dyDescent="0.35">
      <c r="A14" t="s">
        <v>394</v>
      </c>
      <c r="B14" s="3" t="s">
        <v>34</v>
      </c>
      <c r="C14" t="s">
        <v>465</v>
      </c>
      <c r="D14">
        <v>25</v>
      </c>
      <c r="E14" s="5">
        <f t="shared" si="0"/>
        <v>3.5714285714285716</v>
      </c>
      <c r="F14" t="s">
        <v>36</v>
      </c>
      <c r="G14" t="s">
        <v>37</v>
      </c>
      <c r="I14">
        <v>20</v>
      </c>
      <c r="Q14">
        <v>2</v>
      </c>
    </row>
    <row r="15" spans="1:17" x14ac:dyDescent="0.35">
      <c r="A15" t="s">
        <v>395</v>
      </c>
      <c r="B15" s="3" t="s">
        <v>43</v>
      </c>
      <c r="C15" t="s">
        <v>44</v>
      </c>
      <c r="D15">
        <v>50</v>
      </c>
      <c r="E15" s="5">
        <f>D15/7</f>
        <v>7.1428571428571432</v>
      </c>
      <c r="F15" t="s">
        <v>22</v>
      </c>
      <c r="G15" t="s">
        <v>6</v>
      </c>
      <c r="H15">
        <v>50</v>
      </c>
      <c r="I15">
        <v>10</v>
      </c>
      <c r="J15" t="s">
        <v>41</v>
      </c>
      <c r="L15" s="4">
        <v>44057</v>
      </c>
      <c r="M15" t="s">
        <v>498</v>
      </c>
      <c r="Q15">
        <v>10</v>
      </c>
    </row>
    <row r="16" spans="1:17" x14ac:dyDescent="0.35">
      <c r="A16" t="s">
        <v>396</v>
      </c>
      <c r="B16" s="3" t="s">
        <v>499</v>
      </c>
      <c r="C16" t="s">
        <v>48</v>
      </c>
      <c r="D16">
        <v>25</v>
      </c>
      <c r="E16" s="5">
        <f t="shared" si="0"/>
        <v>3.5714285714285716</v>
      </c>
      <c r="F16" t="s">
        <v>49</v>
      </c>
      <c r="G16" t="s">
        <v>37</v>
      </c>
      <c r="I16">
        <v>5</v>
      </c>
      <c r="J16" t="s">
        <v>41</v>
      </c>
      <c r="L16" s="4">
        <v>44057</v>
      </c>
    </row>
    <row r="17" spans="1:17" x14ac:dyDescent="0.35">
      <c r="A17" t="s">
        <v>396</v>
      </c>
      <c r="B17" s="3" t="s">
        <v>499</v>
      </c>
      <c r="C17" t="s">
        <v>50</v>
      </c>
      <c r="D17">
        <v>25</v>
      </c>
      <c r="E17" s="5">
        <f t="shared" si="0"/>
        <v>3.5714285714285716</v>
      </c>
      <c r="F17" t="s">
        <v>49</v>
      </c>
      <c r="G17" t="s">
        <v>37</v>
      </c>
      <c r="I17">
        <v>5</v>
      </c>
      <c r="J17" t="s">
        <v>41</v>
      </c>
      <c r="L17" s="4">
        <v>44057</v>
      </c>
    </row>
    <row r="18" spans="1:17" x14ac:dyDescent="0.35">
      <c r="E18" s="5"/>
    </row>
    <row r="19" spans="1:17" x14ac:dyDescent="0.35">
      <c r="A19" s="2" t="s">
        <v>397</v>
      </c>
      <c r="E19" s="5"/>
    </row>
    <row r="20" spans="1:17" x14ac:dyDescent="0.35">
      <c r="A20" s="2" t="s">
        <v>52</v>
      </c>
      <c r="E20" s="5"/>
    </row>
    <row r="21" spans="1:17" x14ac:dyDescent="0.35">
      <c r="A21" t="s">
        <v>398</v>
      </c>
      <c r="B21" s="3" t="s">
        <v>54</v>
      </c>
      <c r="C21" t="s">
        <v>55</v>
      </c>
      <c r="D21">
        <v>80</v>
      </c>
      <c r="E21" s="5">
        <f t="shared" si="0"/>
        <v>11.428571428571429</v>
      </c>
      <c r="F21" t="s">
        <v>56</v>
      </c>
      <c r="G21" t="s">
        <v>57</v>
      </c>
      <c r="H21">
        <v>3333</v>
      </c>
      <c r="I21">
        <v>5</v>
      </c>
      <c r="M21" t="s">
        <v>516</v>
      </c>
      <c r="P21" s="4" t="s">
        <v>58</v>
      </c>
      <c r="Q21">
        <v>4</v>
      </c>
    </row>
    <row r="22" spans="1:17" x14ac:dyDescent="0.35">
      <c r="A22" t="s">
        <v>399</v>
      </c>
      <c r="B22" s="3" t="s">
        <v>59</v>
      </c>
      <c r="C22" t="s">
        <v>60</v>
      </c>
      <c r="D22">
        <v>80</v>
      </c>
      <c r="E22" s="5">
        <f t="shared" si="0"/>
        <v>11.428571428571429</v>
      </c>
      <c r="F22" t="s">
        <v>56</v>
      </c>
      <c r="G22" t="s">
        <v>57</v>
      </c>
      <c r="H22">
        <v>3333</v>
      </c>
      <c r="I22">
        <v>5</v>
      </c>
      <c r="M22" t="s">
        <v>516</v>
      </c>
      <c r="P22" s="4" t="s">
        <v>61</v>
      </c>
      <c r="Q22">
        <v>4</v>
      </c>
    </row>
    <row r="23" spans="1:17" x14ac:dyDescent="0.35">
      <c r="A23" t="s">
        <v>400</v>
      </c>
      <c r="B23" s="3" t="s">
        <v>62</v>
      </c>
      <c r="C23" t="s">
        <v>63</v>
      </c>
      <c r="D23">
        <v>90</v>
      </c>
      <c r="E23" s="5">
        <f t="shared" si="0"/>
        <v>12.857142857142858</v>
      </c>
      <c r="F23" t="s">
        <v>64</v>
      </c>
      <c r="G23" t="s">
        <v>65</v>
      </c>
      <c r="H23">
        <v>333</v>
      </c>
      <c r="I23">
        <v>10</v>
      </c>
      <c r="M23" t="s">
        <v>517</v>
      </c>
      <c r="P23" s="4">
        <v>43629</v>
      </c>
      <c r="Q23">
        <v>3</v>
      </c>
    </row>
    <row r="24" spans="1:17" x14ac:dyDescent="0.35">
      <c r="A24" t="s">
        <v>463</v>
      </c>
      <c r="B24" s="3" t="s">
        <v>66</v>
      </c>
      <c r="C24" t="s">
        <v>67</v>
      </c>
      <c r="E24" s="5">
        <f t="shared" si="0"/>
        <v>0</v>
      </c>
      <c r="G24" t="s">
        <v>13</v>
      </c>
      <c r="H24">
        <v>150</v>
      </c>
      <c r="I24">
        <v>40</v>
      </c>
      <c r="M24" t="s">
        <v>517</v>
      </c>
      <c r="P24" s="4">
        <v>44140</v>
      </c>
    </row>
    <row r="25" spans="1:17" x14ac:dyDescent="0.35">
      <c r="E25" s="5"/>
    </row>
    <row r="26" spans="1:17" x14ac:dyDescent="0.35">
      <c r="E26" s="5"/>
    </row>
    <row r="27" spans="1:17" x14ac:dyDescent="0.35">
      <c r="A27" s="2" t="s">
        <v>401</v>
      </c>
      <c r="E27" s="5"/>
    </row>
    <row r="28" spans="1:17" x14ac:dyDescent="0.35">
      <c r="A28" s="2" t="s">
        <v>68</v>
      </c>
      <c r="E28" s="5"/>
    </row>
    <row r="29" spans="1:17" x14ac:dyDescent="0.35">
      <c r="A29" t="s">
        <v>402</v>
      </c>
      <c r="B29" s="3" t="s">
        <v>69</v>
      </c>
      <c r="C29" t="s">
        <v>71</v>
      </c>
      <c r="D29">
        <v>53</v>
      </c>
      <c r="E29" s="5">
        <f t="shared" si="0"/>
        <v>7.5714285714285712</v>
      </c>
      <c r="F29" t="s">
        <v>471</v>
      </c>
      <c r="G29" t="s">
        <v>72</v>
      </c>
      <c r="H29">
        <v>200</v>
      </c>
      <c r="I29">
        <v>16</v>
      </c>
      <c r="J29" t="s">
        <v>73</v>
      </c>
      <c r="K29" s="4" t="s">
        <v>514</v>
      </c>
      <c r="L29" s="4">
        <v>43636</v>
      </c>
    </row>
    <row r="30" spans="1:17" x14ac:dyDescent="0.35">
      <c r="A30" t="s">
        <v>403</v>
      </c>
      <c r="B30" s="3" t="s">
        <v>75</v>
      </c>
      <c r="C30" t="s">
        <v>76</v>
      </c>
      <c r="D30">
        <v>70</v>
      </c>
      <c r="E30" s="5">
        <f t="shared" si="0"/>
        <v>10</v>
      </c>
      <c r="F30" t="s">
        <v>77</v>
      </c>
      <c r="G30" t="s">
        <v>78</v>
      </c>
      <c r="H30">
        <v>400</v>
      </c>
      <c r="I30">
        <v>10</v>
      </c>
      <c r="J30" t="s">
        <v>73</v>
      </c>
      <c r="K30" t="s">
        <v>501</v>
      </c>
      <c r="L30" s="4">
        <v>43634</v>
      </c>
    </row>
    <row r="31" spans="1:17" x14ac:dyDescent="0.35">
      <c r="A31" t="s">
        <v>404</v>
      </c>
      <c r="B31" s="3" t="s">
        <v>80</v>
      </c>
      <c r="C31" t="s">
        <v>81</v>
      </c>
      <c r="D31">
        <v>55</v>
      </c>
      <c r="E31" s="5">
        <f t="shared" si="0"/>
        <v>7.8571428571428568</v>
      </c>
      <c r="F31" t="s">
        <v>476</v>
      </c>
      <c r="G31" t="s">
        <v>78</v>
      </c>
      <c r="H31">
        <v>400</v>
      </c>
      <c r="I31">
        <v>10</v>
      </c>
      <c r="J31" t="s">
        <v>73</v>
      </c>
      <c r="K31" t="s">
        <v>501</v>
      </c>
      <c r="L31" s="4">
        <v>43634</v>
      </c>
    </row>
    <row r="32" spans="1:17" x14ac:dyDescent="0.35">
      <c r="E32" s="5"/>
    </row>
    <row r="33" spans="1:17" x14ac:dyDescent="0.35">
      <c r="E33" s="5"/>
    </row>
    <row r="34" spans="1:17" x14ac:dyDescent="0.35">
      <c r="A34" s="2" t="s">
        <v>405</v>
      </c>
      <c r="E34" s="5"/>
    </row>
    <row r="35" spans="1:17" x14ac:dyDescent="0.35">
      <c r="A35" s="6" t="s">
        <v>83</v>
      </c>
      <c r="E35" s="5"/>
    </row>
    <row r="36" spans="1:17" x14ac:dyDescent="0.35">
      <c r="A36" t="s">
        <v>406</v>
      </c>
      <c r="B36" s="3" t="s">
        <v>84</v>
      </c>
      <c r="C36" t="s">
        <v>85</v>
      </c>
      <c r="D36">
        <v>67</v>
      </c>
      <c r="E36" s="5">
        <f t="shared" si="0"/>
        <v>9.5714285714285712</v>
      </c>
      <c r="F36" t="s">
        <v>477</v>
      </c>
      <c r="G36" t="s">
        <v>86</v>
      </c>
      <c r="H36">
        <v>600</v>
      </c>
      <c r="I36">
        <v>1</v>
      </c>
      <c r="K36" t="s">
        <v>505</v>
      </c>
      <c r="N36" s="4">
        <v>44045</v>
      </c>
      <c r="P36" s="4">
        <v>44088</v>
      </c>
      <c r="Q36">
        <v>4</v>
      </c>
    </row>
    <row r="37" spans="1:17" x14ac:dyDescent="0.35">
      <c r="A37" t="s">
        <v>407</v>
      </c>
      <c r="B37" s="3" t="s">
        <v>87</v>
      </c>
      <c r="C37" t="s">
        <v>88</v>
      </c>
      <c r="D37">
        <v>86</v>
      </c>
      <c r="E37" s="5">
        <f t="shared" si="0"/>
        <v>12.285714285714286</v>
      </c>
      <c r="F37" t="s">
        <v>477</v>
      </c>
      <c r="G37" t="s">
        <v>78</v>
      </c>
      <c r="H37">
        <v>400</v>
      </c>
      <c r="I37">
        <v>4</v>
      </c>
      <c r="K37" t="s">
        <v>500</v>
      </c>
      <c r="N37" s="4">
        <v>43964</v>
      </c>
      <c r="P37" s="4">
        <v>43650</v>
      </c>
      <c r="Q37">
        <v>10</v>
      </c>
    </row>
    <row r="38" spans="1:17" x14ac:dyDescent="0.35">
      <c r="A38" t="s">
        <v>408</v>
      </c>
      <c r="B38" s="3" t="s">
        <v>89</v>
      </c>
      <c r="C38" t="s">
        <v>92</v>
      </c>
      <c r="D38">
        <v>62</v>
      </c>
      <c r="E38" s="5">
        <f t="shared" si="0"/>
        <v>8.8571428571428577</v>
      </c>
      <c r="F38" t="s">
        <v>22</v>
      </c>
      <c r="G38" t="s">
        <v>93</v>
      </c>
      <c r="H38">
        <v>2000</v>
      </c>
      <c r="I38">
        <v>5</v>
      </c>
      <c r="J38" t="s">
        <v>94</v>
      </c>
      <c r="K38" t="s">
        <v>500</v>
      </c>
      <c r="L38" s="4" t="s">
        <v>95</v>
      </c>
      <c r="Q38">
        <v>4</v>
      </c>
    </row>
    <row r="39" spans="1:17" x14ac:dyDescent="0.35">
      <c r="A39" t="s">
        <v>409</v>
      </c>
      <c r="B39" s="3" t="s">
        <v>97</v>
      </c>
      <c r="C39" t="s">
        <v>98</v>
      </c>
      <c r="D39">
        <v>75</v>
      </c>
      <c r="E39" s="5">
        <f t="shared" si="0"/>
        <v>10.714285714285714</v>
      </c>
      <c r="F39" t="s">
        <v>471</v>
      </c>
      <c r="G39" t="s">
        <v>99</v>
      </c>
      <c r="H39">
        <v>100</v>
      </c>
      <c r="I39">
        <v>3.5</v>
      </c>
      <c r="K39" s="4" t="s">
        <v>490</v>
      </c>
      <c r="L39" s="4"/>
      <c r="M39" t="s">
        <v>519</v>
      </c>
      <c r="N39" s="4" t="s">
        <v>506</v>
      </c>
      <c r="P39" s="4">
        <v>44041</v>
      </c>
      <c r="Q39">
        <v>2</v>
      </c>
    </row>
    <row r="40" spans="1:17" x14ac:dyDescent="0.35">
      <c r="A40" t="s">
        <v>410</v>
      </c>
      <c r="B40" s="3" t="s">
        <v>101</v>
      </c>
      <c r="C40" t="s">
        <v>102</v>
      </c>
      <c r="D40">
        <v>60</v>
      </c>
      <c r="E40" s="5">
        <f t="shared" si="0"/>
        <v>8.5714285714285712</v>
      </c>
      <c r="F40" t="s">
        <v>478</v>
      </c>
      <c r="G40" t="s">
        <v>103</v>
      </c>
      <c r="H40">
        <v>266</v>
      </c>
      <c r="I40">
        <v>3.5</v>
      </c>
      <c r="J40" t="s">
        <v>25</v>
      </c>
      <c r="K40" t="s">
        <v>515</v>
      </c>
      <c r="L40" s="4">
        <v>43643</v>
      </c>
      <c r="N40" s="4">
        <v>44045</v>
      </c>
      <c r="P40" s="4">
        <v>44088</v>
      </c>
      <c r="Q40" t="s">
        <v>104</v>
      </c>
    </row>
    <row r="41" spans="1:17" x14ac:dyDescent="0.35">
      <c r="E41" s="5"/>
    </row>
    <row r="42" spans="1:17" x14ac:dyDescent="0.35">
      <c r="E42" s="5"/>
    </row>
    <row r="43" spans="1:17" x14ac:dyDescent="0.35">
      <c r="A43" s="2" t="s">
        <v>411</v>
      </c>
      <c r="E43" s="5"/>
    </row>
    <row r="44" spans="1:17" x14ac:dyDescent="0.35">
      <c r="A44" s="6" t="s">
        <v>105</v>
      </c>
      <c r="E44" s="5"/>
    </row>
    <row r="45" spans="1:17" x14ac:dyDescent="0.35">
      <c r="A45" t="s">
        <v>412</v>
      </c>
      <c r="B45" s="3" t="s">
        <v>106</v>
      </c>
      <c r="C45" t="s">
        <v>512</v>
      </c>
      <c r="D45">
        <v>65</v>
      </c>
      <c r="E45" s="5">
        <f t="shared" ref="E45:E87" si="1">D45/7</f>
        <v>9.2857142857142865</v>
      </c>
      <c r="F45" t="s">
        <v>476</v>
      </c>
      <c r="G45" t="s">
        <v>13</v>
      </c>
      <c r="H45">
        <v>150</v>
      </c>
      <c r="I45">
        <v>5</v>
      </c>
      <c r="M45" t="s">
        <v>518</v>
      </c>
      <c r="N45" s="4">
        <v>43964</v>
      </c>
      <c r="P45" s="4">
        <v>43650</v>
      </c>
      <c r="Q45" s="4" t="s">
        <v>108</v>
      </c>
    </row>
    <row r="46" spans="1:17" x14ac:dyDescent="0.35">
      <c r="E46" s="5"/>
    </row>
    <row r="47" spans="1:17" x14ac:dyDescent="0.35">
      <c r="E47" s="5"/>
    </row>
    <row r="48" spans="1:17" x14ac:dyDescent="0.35">
      <c r="A48" s="2" t="s">
        <v>413</v>
      </c>
      <c r="E48" s="5"/>
    </row>
    <row r="49" spans="1:16" x14ac:dyDescent="0.35">
      <c r="A49" s="6" t="s">
        <v>109</v>
      </c>
      <c r="E49" s="5"/>
    </row>
    <row r="50" spans="1:16" x14ac:dyDescent="0.35">
      <c r="A50" t="s">
        <v>414</v>
      </c>
      <c r="B50" s="3" t="s">
        <v>110</v>
      </c>
      <c r="C50" t="s">
        <v>336</v>
      </c>
      <c r="D50">
        <v>55</v>
      </c>
      <c r="E50" s="5">
        <f t="shared" si="1"/>
        <v>7.8571428571428568</v>
      </c>
      <c r="F50" t="s">
        <v>479</v>
      </c>
      <c r="G50" t="s">
        <v>112</v>
      </c>
      <c r="H50">
        <v>800</v>
      </c>
      <c r="I50">
        <v>3</v>
      </c>
      <c r="K50" t="s">
        <v>500</v>
      </c>
      <c r="N50" s="4">
        <v>43999</v>
      </c>
      <c r="P50" s="4">
        <v>44056</v>
      </c>
    </row>
    <row r="51" spans="1:16" x14ac:dyDescent="0.35">
      <c r="A51" t="s">
        <v>414</v>
      </c>
      <c r="B51" s="3" t="s">
        <v>110</v>
      </c>
      <c r="C51" t="s">
        <v>113</v>
      </c>
      <c r="D51">
        <v>50</v>
      </c>
      <c r="E51" s="5">
        <f t="shared" si="1"/>
        <v>7.1428571428571432</v>
      </c>
      <c r="F51" t="s">
        <v>114</v>
      </c>
      <c r="G51" t="s">
        <v>112</v>
      </c>
      <c r="H51">
        <v>800</v>
      </c>
      <c r="I51">
        <v>4</v>
      </c>
      <c r="J51" t="s">
        <v>115</v>
      </c>
      <c r="K51" t="s">
        <v>500</v>
      </c>
      <c r="L51" s="4">
        <v>43643</v>
      </c>
    </row>
    <row r="52" spans="1:16" x14ac:dyDescent="0.35">
      <c r="A52" t="s">
        <v>415</v>
      </c>
      <c r="B52" s="3" t="s">
        <v>110</v>
      </c>
      <c r="C52" t="s">
        <v>116</v>
      </c>
      <c r="D52">
        <v>60</v>
      </c>
      <c r="E52" s="5">
        <f t="shared" si="1"/>
        <v>8.5714285714285712</v>
      </c>
      <c r="F52" t="s">
        <v>477</v>
      </c>
      <c r="G52" t="s">
        <v>112</v>
      </c>
      <c r="H52">
        <v>800</v>
      </c>
      <c r="I52">
        <v>4</v>
      </c>
      <c r="J52" t="s">
        <v>115</v>
      </c>
      <c r="K52" t="s">
        <v>500</v>
      </c>
      <c r="L52" s="4">
        <v>43643</v>
      </c>
      <c r="M52" s="4">
        <v>44024</v>
      </c>
      <c r="N52" s="4">
        <v>43999</v>
      </c>
      <c r="P52" s="4">
        <v>44056</v>
      </c>
    </row>
    <row r="53" spans="1:16" x14ac:dyDescent="0.35">
      <c r="A53" t="s">
        <v>416</v>
      </c>
      <c r="B53" s="3" t="s">
        <v>110</v>
      </c>
      <c r="C53" t="s">
        <v>117</v>
      </c>
      <c r="D53">
        <v>60</v>
      </c>
      <c r="E53" s="5">
        <f t="shared" si="1"/>
        <v>8.5714285714285712</v>
      </c>
      <c r="F53" t="s">
        <v>477</v>
      </c>
      <c r="G53" t="s">
        <v>112</v>
      </c>
      <c r="H53">
        <v>800</v>
      </c>
      <c r="I53">
        <v>3</v>
      </c>
      <c r="K53" t="s">
        <v>500</v>
      </c>
      <c r="M53" s="4">
        <v>43658</v>
      </c>
      <c r="P53" s="4">
        <v>44056</v>
      </c>
    </row>
    <row r="54" spans="1:16" x14ac:dyDescent="0.35">
      <c r="A54" t="s">
        <v>417</v>
      </c>
      <c r="B54" s="3" t="s">
        <v>118</v>
      </c>
      <c r="C54" t="s">
        <v>119</v>
      </c>
      <c r="D54">
        <v>40</v>
      </c>
      <c r="E54" s="5">
        <f t="shared" si="1"/>
        <v>5.7142857142857144</v>
      </c>
      <c r="F54" t="s">
        <v>478</v>
      </c>
      <c r="G54" t="s">
        <v>23</v>
      </c>
      <c r="H54">
        <v>500</v>
      </c>
      <c r="I54">
        <v>10</v>
      </c>
      <c r="J54" t="s">
        <v>25</v>
      </c>
      <c r="K54" t="s">
        <v>509</v>
      </c>
      <c r="L54" s="4">
        <v>44055</v>
      </c>
    </row>
    <row r="55" spans="1:16" x14ac:dyDescent="0.35">
      <c r="A55" t="s">
        <v>417</v>
      </c>
      <c r="B55" s="3" t="s">
        <v>118</v>
      </c>
      <c r="C55" t="s">
        <v>120</v>
      </c>
      <c r="D55">
        <v>35</v>
      </c>
      <c r="E55" s="5">
        <f t="shared" si="1"/>
        <v>5</v>
      </c>
      <c r="F55" t="s">
        <v>478</v>
      </c>
      <c r="G55" t="s">
        <v>23</v>
      </c>
      <c r="H55">
        <v>500</v>
      </c>
      <c r="I55">
        <v>10</v>
      </c>
      <c r="J55" t="s">
        <v>25</v>
      </c>
      <c r="K55" t="s">
        <v>509</v>
      </c>
      <c r="L55" s="4">
        <v>44055</v>
      </c>
    </row>
    <row r="56" spans="1:16" x14ac:dyDescent="0.35">
      <c r="A56" t="s">
        <v>418</v>
      </c>
      <c r="B56" s="3" t="s">
        <v>121</v>
      </c>
      <c r="C56" t="s">
        <v>122</v>
      </c>
      <c r="D56">
        <v>50</v>
      </c>
      <c r="E56" s="5">
        <f t="shared" si="1"/>
        <v>7.1428571428571432</v>
      </c>
      <c r="F56" t="s">
        <v>22</v>
      </c>
      <c r="G56" t="s">
        <v>70</v>
      </c>
      <c r="H56">
        <v>133</v>
      </c>
      <c r="I56">
        <v>10</v>
      </c>
      <c r="K56" t="s">
        <v>500</v>
      </c>
      <c r="N56" s="4">
        <v>43964</v>
      </c>
      <c r="P56" s="4">
        <v>43633</v>
      </c>
    </row>
    <row r="57" spans="1:16" x14ac:dyDescent="0.35">
      <c r="A57" t="s">
        <v>419</v>
      </c>
      <c r="B57" s="3" t="s">
        <v>121</v>
      </c>
      <c r="C57" t="s">
        <v>123</v>
      </c>
      <c r="D57">
        <v>50</v>
      </c>
      <c r="E57" s="5">
        <f t="shared" si="1"/>
        <v>7.1428571428571432</v>
      </c>
      <c r="F57" t="s">
        <v>471</v>
      </c>
      <c r="G57" t="s">
        <v>70</v>
      </c>
      <c r="H57">
        <v>133</v>
      </c>
      <c r="I57">
        <v>10</v>
      </c>
      <c r="K57" t="s">
        <v>500</v>
      </c>
      <c r="N57" s="4">
        <v>43964</v>
      </c>
      <c r="P57" s="4">
        <v>43633</v>
      </c>
    </row>
    <row r="58" spans="1:16" x14ac:dyDescent="0.35">
      <c r="E58" s="5"/>
    </row>
    <row r="59" spans="1:16" x14ac:dyDescent="0.35">
      <c r="E59" s="5"/>
    </row>
    <row r="60" spans="1:16" x14ac:dyDescent="0.35">
      <c r="A60" s="6" t="s">
        <v>420</v>
      </c>
      <c r="E60" s="5"/>
    </row>
    <row r="61" spans="1:16" x14ac:dyDescent="0.35">
      <c r="A61" s="6" t="s">
        <v>124</v>
      </c>
      <c r="E61" s="5"/>
    </row>
    <row r="62" spans="1:16" x14ac:dyDescent="0.35">
      <c r="A62" t="s">
        <v>421</v>
      </c>
      <c r="B62" s="3" t="s">
        <v>125</v>
      </c>
      <c r="C62" t="s">
        <v>127</v>
      </c>
      <c r="D62">
        <v>65</v>
      </c>
      <c r="E62" s="5">
        <f t="shared" si="1"/>
        <v>9.2857142857142865</v>
      </c>
      <c r="F62" t="s">
        <v>476</v>
      </c>
      <c r="G62" t="s">
        <v>126</v>
      </c>
      <c r="H62">
        <v>120</v>
      </c>
      <c r="I62">
        <v>20</v>
      </c>
      <c r="K62" t="s">
        <v>507</v>
      </c>
      <c r="M62" t="s">
        <v>503</v>
      </c>
      <c r="N62" s="4" t="s">
        <v>128</v>
      </c>
    </row>
    <row r="63" spans="1:16" x14ac:dyDescent="0.35">
      <c r="A63" t="s">
        <v>422</v>
      </c>
      <c r="B63" s="3" t="s">
        <v>129</v>
      </c>
      <c r="C63" t="s">
        <v>131</v>
      </c>
      <c r="D63">
        <v>60</v>
      </c>
      <c r="E63" s="5">
        <f t="shared" si="1"/>
        <v>8.5714285714285712</v>
      </c>
      <c r="F63" t="s">
        <v>473</v>
      </c>
      <c r="G63" t="s">
        <v>126</v>
      </c>
      <c r="H63">
        <v>120</v>
      </c>
      <c r="I63">
        <v>15</v>
      </c>
      <c r="K63" t="s">
        <v>507</v>
      </c>
      <c r="M63" t="s">
        <v>503</v>
      </c>
      <c r="N63" s="4" t="s">
        <v>132</v>
      </c>
    </row>
    <row r="64" spans="1:16" x14ac:dyDescent="0.35">
      <c r="A64" t="s">
        <v>423</v>
      </c>
      <c r="B64" s="3" t="s">
        <v>133</v>
      </c>
      <c r="C64" t="s">
        <v>513</v>
      </c>
      <c r="D64">
        <v>45</v>
      </c>
      <c r="E64" s="5">
        <f t="shared" si="1"/>
        <v>6.4285714285714288</v>
      </c>
      <c r="F64" t="s">
        <v>472</v>
      </c>
      <c r="G64" t="s">
        <v>126</v>
      </c>
      <c r="H64">
        <v>120</v>
      </c>
      <c r="I64">
        <v>15</v>
      </c>
      <c r="K64" t="s">
        <v>507</v>
      </c>
      <c r="M64" t="s">
        <v>503</v>
      </c>
      <c r="N64" s="4" t="s">
        <v>134</v>
      </c>
    </row>
    <row r="65" spans="1:16" x14ac:dyDescent="0.35">
      <c r="A65" t="s">
        <v>424</v>
      </c>
      <c r="B65" s="3" t="s">
        <v>135</v>
      </c>
      <c r="C65" t="s">
        <v>464</v>
      </c>
      <c r="D65">
        <v>45</v>
      </c>
      <c r="E65" s="5">
        <f t="shared" si="1"/>
        <v>6.4285714285714288</v>
      </c>
      <c r="F65" t="s">
        <v>480</v>
      </c>
      <c r="G65" t="s">
        <v>126</v>
      </c>
      <c r="H65">
        <v>120</v>
      </c>
      <c r="I65">
        <v>15</v>
      </c>
      <c r="K65" t="s">
        <v>507</v>
      </c>
      <c r="M65" t="s">
        <v>503</v>
      </c>
      <c r="N65" s="4" t="s">
        <v>136</v>
      </c>
    </row>
    <row r="66" spans="1:16" x14ac:dyDescent="0.35">
      <c r="A66" t="s">
        <v>425</v>
      </c>
      <c r="B66" s="3" t="s">
        <v>138</v>
      </c>
      <c r="C66" t="s">
        <v>465</v>
      </c>
      <c r="D66">
        <v>50</v>
      </c>
      <c r="E66" s="5">
        <f t="shared" si="1"/>
        <v>7.1428571428571432</v>
      </c>
      <c r="F66" t="s">
        <v>481</v>
      </c>
      <c r="G66" t="s">
        <v>137</v>
      </c>
      <c r="I66">
        <v>5</v>
      </c>
      <c r="K66" t="s">
        <v>500</v>
      </c>
      <c r="M66" t="s">
        <v>496</v>
      </c>
      <c r="N66" s="4">
        <v>43641</v>
      </c>
    </row>
    <row r="67" spans="1:16" x14ac:dyDescent="0.35">
      <c r="E67" s="5"/>
    </row>
    <row r="68" spans="1:16" x14ac:dyDescent="0.35">
      <c r="E68" s="5"/>
    </row>
    <row r="69" spans="1:16" x14ac:dyDescent="0.35">
      <c r="A69" s="6" t="s">
        <v>426</v>
      </c>
      <c r="E69" s="5"/>
    </row>
    <row r="70" spans="1:16" x14ac:dyDescent="0.35">
      <c r="A70" s="6" t="s">
        <v>139</v>
      </c>
      <c r="E70" s="5"/>
    </row>
    <row r="71" spans="1:16" x14ac:dyDescent="0.35">
      <c r="A71" t="s">
        <v>427</v>
      </c>
      <c r="B71" s="3" t="s">
        <v>140</v>
      </c>
      <c r="C71" t="s">
        <v>141</v>
      </c>
      <c r="D71">
        <v>51</v>
      </c>
      <c r="E71" s="5">
        <f t="shared" si="1"/>
        <v>7.2857142857142856</v>
      </c>
      <c r="F71" t="s">
        <v>482</v>
      </c>
      <c r="G71" t="s">
        <v>142</v>
      </c>
      <c r="H71">
        <v>17</v>
      </c>
      <c r="I71">
        <v>10</v>
      </c>
      <c r="K71" t="s">
        <v>501</v>
      </c>
      <c r="M71" t="s">
        <v>494</v>
      </c>
      <c r="N71" s="4">
        <v>43630</v>
      </c>
      <c r="P71" s="4">
        <v>43654</v>
      </c>
    </row>
    <row r="72" spans="1:16" x14ac:dyDescent="0.35">
      <c r="A72" t="s">
        <v>428</v>
      </c>
      <c r="B72" s="3" t="s">
        <v>140</v>
      </c>
      <c r="C72" t="s">
        <v>143</v>
      </c>
      <c r="D72">
        <v>50</v>
      </c>
      <c r="E72" s="5">
        <f t="shared" si="1"/>
        <v>7.1428571428571432</v>
      </c>
      <c r="F72" t="s">
        <v>483</v>
      </c>
      <c r="G72" t="s">
        <v>142</v>
      </c>
      <c r="H72">
        <v>17</v>
      </c>
      <c r="I72">
        <v>10</v>
      </c>
      <c r="K72" t="s">
        <v>501</v>
      </c>
      <c r="M72" t="s">
        <v>494</v>
      </c>
      <c r="N72" s="4">
        <v>43630</v>
      </c>
      <c r="P72" s="4">
        <v>43654</v>
      </c>
    </row>
    <row r="73" spans="1:16" x14ac:dyDescent="0.35">
      <c r="A73" t="s">
        <v>429</v>
      </c>
      <c r="B73" s="3" t="s">
        <v>140</v>
      </c>
      <c r="C73" t="s">
        <v>144</v>
      </c>
      <c r="D73">
        <v>55</v>
      </c>
      <c r="E73" s="5">
        <f t="shared" si="1"/>
        <v>7.8571428571428568</v>
      </c>
      <c r="F73" t="s">
        <v>483</v>
      </c>
      <c r="G73" t="s">
        <v>142</v>
      </c>
      <c r="H73">
        <v>17</v>
      </c>
      <c r="I73">
        <v>10</v>
      </c>
      <c r="K73" t="s">
        <v>501</v>
      </c>
      <c r="M73" t="s">
        <v>494</v>
      </c>
      <c r="N73" s="4">
        <v>43630</v>
      </c>
      <c r="P73" s="4">
        <v>43654</v>
      </c>
    </row>
    <row r="74" spans="1:16" x14ac:dyDescent="0.35">
      <c r="A74" t="s">
        <v>430</v>
      </c>
      <c r="B74" s="3" t="s">
        <v>145</v>
      </c>
      <c r="C74" t="s">
        <v>146</v>
      </c>
      <c r="D74">
        <v>92</v>
      </c>
      <c r="E74" s="5">
        <f t="shared" si="1"/>
        <v>13.142857142857142</v>
      </c>
      <c r="F74" t="s">
        <v>483</v>
      </c>
      <c r="G74" t="s">
        <v>142</v>
      </c>
      <c r="H74">
        <v>17</v>
      </c>
      <c r="I74">
        <v>10</v>
      </c>
      <c r="K74" t="s">
        <v>501</v>
      </c>
      <c r="M74" t="s">
        <v>494</v>
      </c>
      <c r="N74" s="4">
        <v>43630</v>
      </c>
      <c r="P74" s="4">
        <v>43655</v>
      </c>
    </row>
    <row r="75" spans="1:16" x14ac:dyDescent="0.35">
      <c r="A75" t="s">
        <v>431</v>
      </c>
      <c r="B75" s="3" t="s">
        <v>147</v>
      </c>
      <c r="C75" t="s">
        <v>148</v>
      </c>
      <c r="D75">
        <v>95</v>
      </c>
      <c r="E75" s="5">
        <f t="shared" si="1"/>
        <v>13.571428571428571</v>
      </c>
      <c r="F75" t="s">
        <v>482</v>
      </c>
      <c r="G75" t="s">
        <v>142</v>
      </c>
      <c r="H75">
        <v>17</v>
      </c>
      <c r="I75">
        <v>10</v>
      </c>
      <c r="K75" t="s">
        <v>501</v>
      </c>
      <c r="M75" t="s">
        <v>494</v>
      </c>
      <c r="N75" s="4">
        <v>43630</v>
      </c>
      <c r="P75" s="4">
        <v>43655</v>
      </c>
    </row>
    <row r="76" spans="1:16" x14ac:dyDescent="0.35">
      <c r="A76" t="s">
        <v>432</v>
      </c>
      <c r="B76" s="3" t="s">
        <v>149</v>
      </c>
      <c r="C76" t="s">
        <v>150</v>
      </c>
      <c r="D76">
        <v>102</v>
      </c>
      <c r="E76" s="5">
        <f t="shared" si="1"/>
        <v>14.571428571428571</v>
      </c>
      <c r="F76" t="s">
        <v>484</v>
      </c>
      <c r="G76" t="s">
        <v>142</v>
      </c>
      <c r="H76">
        <v>17</v>
      </c>
      <c r="I76">
        <v>10</v>
      </c>
      <c r="K76" t="s">
        <v>501</v>
      </c>
      <c r="M76" t="s">
        <v>494</v>
      </c>
      <c r="N76" s="4">
        <v>43630</v>
      </c>
      <c r="P76" s="4">
        <v>43656</v>
      </c>
    </row>
    <row r="77" spans="1:16" x14ac:dyDescent="0.35">
      <c r="A77" t="s">
        <v>433</v>
      </c>
      <c r="B77" s="3" t="s">
        <v>151</v>
      </c>
      <c r="C77" t="s">
        <v>152</v>
      </c>
      <c r="D77">
        <v>115</v>
      </c>
      <c r="E77" s="5">
        <f t="shared" si="1"/>
        <v>16.428571428571427</v>
      </c>
      <c r="F77" t="s">
        <v>485</v>
      </c>
      <c r="G77" t="s">
        <v>142</v>
      </c>
      <c r="H77">
        <v>17</v>
      </c>
      <c r="I77">
        <v>10</v>
      </c>
      <c r="K77" t="s">
        <v>501</v>
      </c>
      <c r="M77" t="s">
        <v>494</v>
      </c>
      <c r="N77" s="4">
        <v>43630</v>
      </c>
      <c r="P77" s="4">
        <v>43654</v>
      </c>
    </row>
    <row r="78" spans="1:16" x14ac:dyDescent="0.35">
      <c r="A78" t="s">
        <v>434</v>
      </c>
      <c r="B78" s="3" t="s">
        <v>153</v>
      </c>
      <c r="C78" t="s">
        <v>154</v>
      </c>
      <c r="D78">
        <v>53</v>
      </c>
      <c r="E78" s="5">
        <f t="shared" si="1"/>
        <v>7.5714285714285712</v>
      </c>
      <c r="F78" t="s">
        <v>484</v>
      </c>
      <c r="G78" t="s">
        <v>155</v>
      </c>
      <c r="H78">
        <v>25</v>
      </c>
      <c r="I78">
        <v>10</v>
      </c>
      <c r="K78" t="s">
        <v>490</v>
      </c>
      <c r="M78" t="s">
        <v>495</v>
      </c>
      <c r="N78" s="4">
        <v>43630</v>
      </c>
      <c r="P78" s="4">
        <v>43658</v>
      </c>
    </row>
    <row r="79" spans="1:16" x14ac:dyDescent="0.35">
      <c r="A79" t="s">
        <v>435</v>
      </c>
      <c r="B79" s="3" t="s">
        <v>153</v>
      </c>
      <c r="C79" t="s">
        <v>156</v>
      </c>
      <c r="D79">
        <v>60</v>
      </c>
      <c r="E79" s="5">
        <f t="shared" si="1"/>
        <v>8.5714285714285712</v>
      </c>
      <c r="F79" t="s">
        <v>484</v>
      </c>
      <c r="G79" t="s">
        <v>155</v>
      </c>
      <c r="H79">
        <v>25</v>
      </c>
      <c r="I79">
        <v>5</v>
      </c>
      <c r="K79" t="s">
        <v>490</v>
      </c>
      <c r="M79" t="s">
        <v>495</v>
      </c>
      <c r="N79" s="4">
        <v>43630</v>
      </c>
      <c r="P79" s="4">
        <v>43658</v>
      </c>
    </row>
    <row r="80" spans="1:16" x14ac:dyDescent="0.35">
      <c r="E80" s="5"/>
    </row>
    <row r="81" spans="1:17" x14ac:dyDescent="0.35">
      <c r="E81" s="5"/>
    </row>
    <row r="82" spans="1:17" x14ac:dyDescent="0.35">
      <c r="A82" s="2" t="s">
        <v>436</v>
      </c>
      <c r="E82" s="5"/>
    </row>
    <row r="83" spans="1:17" x14ac:dyDescent="0.35">
      <c r="A83" s="6" t="s">
        <v>157</v>
      </c>
      <c r="E83" s="5"/>
    </row>
    <row r="84" spans="1:17" x14ac:dyDescent="0.35">
      <c r="A84" t="s">
        <v>437</v>
      </c>
      <c r="B84" s="3" t="s">
        <v>158</v>
      </c>
      <c r="C84" t="s">
        <v>159</v>
      </c>
      <c r="D84">
        <v>75</v>
      </c>
      <c r="E84" s="5">
        <f t="shared" si="1"/>
        <v>10.714285714285714</v>
      </c>
      <c r="F84" t="s">
        <v>160</v>
      </c>
      <c r="G84" t="s">
        <v>155</v>
      </c>
      <c r="H84">
        <v>25</v>
      </c>
      <c r="I84">
        <v>22</v>
      </c>
      <c r="M84" t="s">
        <v>517</v>
      </c>
      <c r="N84" s="4">
        <v>43535</v>
      </c>
      <c r="O84" t="s">
        <v>490</v>
      </c>
      <c r="P84" s="4">
        <v>43620</v>
      </c>
      <c r="Q84">
        <v>16</v>
      </c>
    </row>
    <row r="85" spans="1:17" x14ac:dyDescent="0.35">
      <c r="A85" t="s">
        <v>437</v>
      </c>
      <c r="B85" s="3" t="s">
        <v>158</v>
      </c>
      <c r="C85" t="s">
        <v>161</v>
      </c>
      <c r="D85">
        <v>75</v>
      </c>
      <c r="E85" s="5">
        <f t="shared" si="1"/>
        <v>10.714285714285714</v>
      </c>
      <c r="F85" t="s">
        <v>162</v>
      </c>
      <c r="G85" t="s">
        <v>155</v>
      </c>
      <c r="H85">
        <v>25</v>
      </c>
      <c r="I85">
        <v>18</v>
      </c>
      <c r="M85" t="s">
        <v>517</v>
      </c>
      <c r="N85" s="4">
        <v>43535</v>
      </c>
      <c r="P85" s="4">
        <v>43621</v>
      </c>
    </row>
    <row r="86" spans="1:17" x14ac:dyDescent="0.35">
      <c r="A86" t="s">
        <v>438</v>
      </c>
      <c r="B86" s="3" t="s">
        <v>158</v>
      </c>
      <c r="C86" t="s">
        <v>163</v>
      </c>
      <c r="D86">
        <v>75</v>
      </c>
      <c r="E86" s="5">
        <f t="shared" si="1"/>
        <v>10.714285714285714</v>
      </c>
      <c r="F86" t="s">
        <v>160</v>
      </c>
      <c r="G86" t="s">
        <v>155</v>
      </c>
      <c r="H86">
        <v>25</v>
      </c>
      <c r="I86">
        <v>18</v>
      </c>
      <c r="M86" t="s">
        <v>517</v>
      </c>
      <c r="N86" s="4">
        <v>43535</v>
      </c>
      <c r="O86" t="s">
        <v>490</v>
      </c>
      <c r="P86" s="4">
        <v>43621</v>
      </c>
      <c r="Q86">
        <v>16</v>
      </c>
    </row>
    <row r="87" spans="1:17" x14ac:dyDescent="0.35">
      <c r="A87" t="s">
        <v>439</v>
      </c>
      <c r="B87" s="3" t="s">
        <v>158</v>
      </c>
      <c r="C87" t="s">
        <v>164</v>
      </c>
      <c r="D87">
        <v>120</v>
      </c>
      <c r="E87" s="5">
        <f t="shared" si="1"/>
        <v>17.142857142857142</v>
      </c>
      <c r="F87" t="s">
        <v>486</v>
      </c>
      <c r="G87" t="s">
        <v>155</v>
      </c>
      <c r="H87">
        <v>25</v>
      </c>
      <c r="I87">
        <v>18</v>
      </c>
      <c r="M87" t="s">
        <v>517</v>
      </c>
      <c r="N87" s="4">
        <v>43535</v>
      </c>
      <c r="O87" t="s">
        <v>490</v>
      </c>
      <c r="P87" s="4">
        <v>43620</v>
      </c>
      <c r="Q87">
        <v>16</v>
      </c>
    </row>
    <row r="88" spans="1:17" x14ac:dyDescent="0.35">
      <c r="A88" t="s">
        <v>166</v>
      </c>
      <c r="B88" s="3" t="s">
        <v>167</v>
      </c>
      <c r="C88" t="s">
        <v>168</v>
      </c>
      <c r="D88">
        <v>80</v>
      </c>
      <c r="E88" s="5">
        <f t="shared" ref="E88:E101" si="2">D88/7</f>
        <v>11.428571428571429</v>
      </c>
      <c r="F88" t="s">
        <v>481</v>
      </c>
      <c r="G88" t="s">
        <v>155</v>
      </c>
      <c r="H88">
        <v>25</v>
      </c>
      <c r="I88">
        <v>7</v>
      </c>
      <c r="M88" t="s">
        <v>497</v>
      </c>
      <c r="N88" s="4">
        <v>43535</v>
      </c>
      <c r="O88" t="s">
        <v>501</v>
      </c>
      <c r="P88" s="4">
        <v>43643</v>
      </c>
      <c r="Q88">
        <v>8</v>
      </c>
    </row>
    <row r="89" spans="1:17" x14ac:dyDescent="0.35">
      <c r="A89" t="s">
        <v>467</v>
      </c>
      <c r="B89" s="3" t="s">
        <v>169</v>
      </c>
      <c r="C89" t="s">
        <v>170</v>
      </c>
      <c r="D89">
        <v>65</v>
      </c>
      <c r="E89" s="5">
        <f t="shared" si="2"/>
        <v>9.2857142857142865</v>
      </c>
      <c r="F89" t="s">
        <v>487</v>
      </c>
      <c r="G89" t="s">
        <v>155</v>
      </c>
      <c r="H89">
        <v>25</v>
      </c>
      <c r="I89">
        <v>5</v>
      </c>
      <c r="M89" t="s">
        <v>494</v>
      </c>
      <c r="N89" s="4">
        <v>43894</v>
      </c>
      <c r="O89" t="s">
        <v>490</v>
      </c>
      <c r="P89" s="4">
        <v>43658</v>
      </c>
      <c r="Q89">
        <v>16</v>
      </c>
    </row>
    <row r="90" spans="1:17" x14ac:dyDescent="0.35">
      <c r="A90" t="s">
        <v>467</v>
      </c>
      <c r="B90" s="3" t="s">
        <v>169</v>
      </c>
      <c r="C90" t="s">
        <v>171</v>
      </c>
      <c r="D90">
        <v>50</v>
      </c>
      <c r="E90" s="5">
        <f t="shared" si="2"/>
        <v>7.1428571428571432</v>
      </c>
      <c r="F90" t="s">
        <v>487</v>
      </c>
      <c r="G90" t="s">
        <v>155</v>
      </c>
      <c r="H90">
        <v>25</v>
      </c>
      <c r="I90">
        <v>5</v>
      </c>
      <c r="M90" t="s">
        <v>517</v>
      </c>
      <c r="N90" s="4">
        <v>43894</v>
      </c>
      <c r="O90" t="s">
        <v>490</v>
      </c>
      <c r="P90" s="4">
        <v>43658</v>
      </c>
      <c r="Q90">
        <v>16</v>
      </c>
    </row>
    <row r="91" spans="1:17" x14ac:dyDescent="0.35">
      <c r="A91" t="s">
        <v>440</v>
      </c>
      <c r="B91" s="3" t="s">
        <v>169</v>
      </c>
      <c r="C91" t="s">
        <v>172</v>
      </c>
      <c r="D91">
        <v>65</v>
      </c>
      <c r="E91" s="5">
        <f t="shared" si="2"/>
        <v>9.2857142857142865</v>
      </c>
      <c r="F91" t="s">
        <v>487</v>
      </c>
      <c r="G91" t="s">
        <v>155</v>
      </c>
      <c r="H91">
        <v>25</v>
      </c>
      <c r="I91">
        <v>5</v>
      </c>
      <c r="M91" t="s">
        <v>517</v>
      </c>
      <c r="N91" s="4">
        <v>43894</v>
      </c>
      <c r="O91" t="s">
        <v>490</v>
      </c>
      <c r="P91" s="4">
        <v>43658</v>
      </c>
      <c r="Q91">
        <v>16</v>
      </c>
    </row>
    <row r="92" spans="1:17" x14ac:dyDescent="0.35">
      <c r="A92" t="s">
        <v>440</v>
      </c>
      <c r="B92" s="3" t="s">
        <v>169</v>
      </c>
      <c r="C92" t="s">
        <v>173</v>
      </c>
      <c r="D92">
        <v>68</v>
      </c>
      <c r="E92" s="5">
        <f t="shared" si="2"/>
        <v>9.7142857142857135</v>
      </c>
      <c r="F92" t="s">
        <v>487</v>
      </c>
      <c r="G92" t="s">
        <v>155</v>
      </c>
      <c r="H92">
        <v>25</v>
      </c>
      <c r="I92">
        <v>2</v>
      </c>
      <c r="M92" t="s">
        <v>517</v>
      </c>
      <c r="N92" s="4">
        <v>43894</v>
      </c>
      <c r="O92" t="s">
        <v>490</v>
      </c>
      <c r="P92" s="4">
        <v>43658</v>
      </c>
      <c r="Q92">
        <v>16</v>
      </c>
    </row>
    <row r="93" spans="1:17" x14ac:dyDescent="0.35">
      <c r="A93" t="s">
        <v>440</v>
      </c>
      <c r="B93" s="3" t="s">
        <v>169</v>
      </c>
      <c r="C93" t="s">
        <v>174</v>
      </c>
      <c r="D93">
        <v>125</v>
      </c>
      <c r="E93" s="5">
        <f t="shared" si="2"/>
        <v>17.857142857142858</v>
      </c>
      <c r="F93" t="s">
        <v>488</v>
      </c>
      <c r="G93" t="s">
        <v>155</v>
      </c>
      <c r="H93">
        <v>25</v>
      </c>
      <c r="I93">
        <v>3</v>
      </c>
      <c r="M93" t="s">
        <v>517</v>
      </c>
      <c r="N93" s="4">
        <v>43894</v>
      </c>
      <c r="O93" t="s">
        <v>490</v>
      </c>
      <c r="P93" s="4">
        <v>43658</v>
      </c>
      <c r="Q93">
        <v>16</v>
      </c>
    </row>
    <row r="94" spans="1:17" x14ac:dyDescent="0.35">
      <c r="A94" t="s">
        <v>440</v>
      </c>
      <c r="B94" s="3" t="s">
        <v>169</v>
      </c>
      <c r="C94" t="s">
        <v>175</v>
      </c>
      <c r="D94">
        <v>115</v>
      </c>
      <c r="E94" s="5">
        <f t="shared" si="2"/>
        <v>16.428571428571427</v>
      </c>
      <c r="F94" t="s">
        <v>488</v>
      </c>
      <c r="G94" t="s">
        <v>155</v>
      </c>
      <c r="H94">
        <v>25</v>
      </c>
      <c r="I94">
        <v>5</v>
      </c>
      <c r="M94" t="s">
        <v>517</v>
      </c>
      <c r="N94" s="4">
        <v>43894</v>
      </c>
      <c r="O94" t="s">
        <v>490</v>
      </c>
      <c r="P94" s="4">
        <v>43658</v>
      </c>
      <c r="Q94">
        <v>16</v>
      </c>
    </row>
    <row r="95" spans="1:17" x14ac:dyDescent="0.35">
      <c r="A95" t="s">
        <v>440</v>
      </c>
      <c r="B95" s="3" t="s">
        <v>169</v>
      </c>
      <c r="C95" t="s">
        <v>176</v>
      </c>
      <c r="D95" t="s">
        <v>470</v>
      </c>
      <c r="E95" s="5"/>
      <c r="F95" t="s">
        <v>469</v>
      </c>
      <c r="G95" t="s">
        <v>155</v>
      </c>
      <c r="H95">
        <v>25</v>
      </c>
      <c r="I95">
        <v>5</v>
      </c>
      <c r="M95" t="s">
        <v>517</v>
      </c>
      <c r="N95" s="4">
        <v>43894</v>
      </c>
      <c r="O95" t="s">
        <v>490</v>
      </c>
      <c r="P95" s="4">
        <v>43658</v>
      </c>
    </row>
    <row r="96" spans="1:17" x14ac:dyDescent="0.35">
      <c r="E96" s="5"/>
    </row>
    <row r="97" spans="1:16" x14ac:dyDescent="0.35">
      <c r="E97" s="5"/>
    </row>
    <row r="98" spans="1:16" x14ac:dyDescent="0.35">
      <c r="A98" s="2" t="s">
        <v>441</v>
      </c>
      <c r="E98" s="5"/>
    </row>
    <row r="99" spans="1:16" x14ac:dyDescent="0.35">
      <c r="A99" s="2" t="s">
        <v>179</v>
      </c>
      <c r="E99" s="5"/>
    </row>
    <row r="100" spans="1:16" x14ac:dyDescent="0.35">
      <c r="A100" t="s">
        <v>442</v>
      </c>
      <c r="B100" s="3" t="s">
        <v>491</v>
      </c>
      <c r="C100" t="s">
        <v>181</v>
      </c>
      <c r="E100" s="5">
        <f t="shared" si="2"/>
        <v>0</v>
      </c>
      <c r="F100" t="s">
        <v>489</v>
      </c>
      <c r="G100" t="s">
        <v>468</v>
      </c>
      <c r="I100">
        <v>5</v>
      </c>
      <c r="K100" t="s">
        <v>490</v>
      </c>
      <c r="M100" t="s">
        <v>494</v>
      </c>
      <c r="N100" s="4">
        <v>43641</v>
      </c>
      <c r="O100" t="s">
        <v>501</v>
      </c>
      <c r="P100" s="4">
        <v>44020</v>
      </c>
    </row>
    <row r="101" spans="1:16" x14ac:dyDescent="0.35">
      <c r="A101" t="s">
        <v>443</v>
      </c>
      <c r="B101" s="3" t="s">
        <v>492</v>
      </c>
      <c r="C101" t="s">
        <v>35</v>
      </c>
      <c r="E101" s="5">
        <f t="shared" si="2"/>
        <v>0</v>
      </c>
      <c r="F101" t="s">
        <v>487</v>
      </c>
      <c r="G101" t="s">
        <v>468</v>
      </c>
      <c r="I101">
        <v>5</v>
      </c>
      <c r="K101" t="s">
        <v>490</v>
      </c>
      <c r="M101" t="s">
        <v>494</v>
      </c>
      <c r="N101" s="4">
        <v>43641</v>
      </c>
      <c r="O101" t="s">
        <v>501</v>
      </c>
      <c r="P101" s="4">
        <v>44020</v>
      </c>
    </row>
    <row r="106" spans="1:16" x14ac:dyDescent="0.35">
      <c r="D106" s="2"/>
    </row>
  </sheetData>
  <phoneticPr fontId="23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AD318-2AC8-46E9-BF27-4A7B4BF478CA}">
  <dimension ref="A1:V132"/>
  <sheetViews>
    <sheetView zoomScale="70" zoomScaleNormal="70" workbookViewId="0">
      <pane ySplit="1" topLeftCell="A2" activePane="bottomLeft" state="frozen"/>
      <selection pane="bottomLeft" activeCell="U1" sqref="U1"/>
    </sheetView>
  </sheetViews>
  <sheetFormatPr defaultRowHeight="14.5" x14ac:dyDescent="0.35"/>
  <cols>
    <col min="1" max="1" width="26.54296875" customWidth="1"/>
    <col min="2" max="2" width="34.453125" style="3" customWidth="1"/>
    <col min="3" max="3" width="16" customWidth="1"/>
    <col min="4" max="5" width="8.26953125" customWidth="1"/>
    <col min="6" max="6" width="21.81640625" bestFit="1" customWidth="1"/>
    <col min="7" max="7" width="24" bestFit="1" customWidth="1"/>
    <col min="8" max="8" width="6.6328125" bestFit="1" customWidth="1"/>
    <col min="9" max="9" width="10.453125" style="7" customWidth="1"/>
    <col min="10" max="10" width="8.453125" customWidth="1"/>
    <col min="11" max="11" width="20.81640625" bestFit="1" customWidth="1"/>
    <col min="12" max="12" width="8.90625" bestFit="1" customWidth="1"/>
    <col min="13" max="13" width="11.81640625" customWidth="1"/>
    <col min="14" max="14" width="11.26953125" customWidth="1"/>
    <col min="15" max="15" width="18.54296875" customWidth="1"/>
    <col min="16" max="16" width="11" customWidth="1"/>
    <col min="17" max="17" width="20.7265625" customWidth="1"/>
    <col min="19" max="19" width="14.7265625" customWidth="1"/>
    <col min="20" max="20" width="11.81640625" customWidth="1"/>
    <col min="21" max="21" width="21.54296875" customWidth="1"/>
    <col min="22" max="22" width="13.1796875" style="7" customWidth="1"/>
  </cols>
  <sheetData>
    <row r="1" spans="1:22" s="1" customFormat="1" ht="58.5" thickBot="1" x14ac:dyDescent="0.4">
      <c r="A1" s="1" t="s">
        <v>384</v>
      </c>
      <c r="B1" s="1" t="s">
        <v>444</v>
      </c>
      <c r="C1" s="1" t="s">
        <v>445</v>
      </c>
      <c r="D1" s="1" t="s">
        <v>446</v>
      </c>
      <c r="E1" s="1" t="s">
        <v>447</v>
      </c>
      <c r="F1" s="1" t="s">
        <v>448</v>
      </c>
      <c r="G1" s="1" t="s">
        <v>449</v>
      </c>
      <c r="H1" s="1" t="s">
        <v>450</v>
      </c>
      <c r="I1" s="1" t="s">
        <v>451</v>
      </c>
      <c r="J1" s="1" t="s">
        <v>459</v>
      </c>
      <c r="K1" s="1" t="s">
        <v>452</v>
      </c>
      <c r="L1" s="1" t="s">
        <v>460</v>
      </c>
      <c r="M1" s="1" t="s">
        <v>461</v>
      </c>
      <c r="N1" s="1" t="s">
        <v>462</v>
      </c>
      <c r="O1" s="1" t="s">
        <v>453</v>
      </c>
      <c r="P1" s="1" t="s">
        <v>457</v>
      </c>
      <c r="Q1" s="1" t="s">
        <v>454</v>
      </c>
      <c r="R1" s="1" t="s">
        <v>458</v>
      </c>
      <c r="S1" s="1" t="s">
        <v>455</v>
      </c>
      <c r="T1" s="1" t="s">
        <v>456</v>
      </c>
      <c r="U1" s="1" t="s">
        <v>674</v>
      </c>
      <c r="V1" s="1" t="s">
        <v>673</v>
      </c>
    </row>
    <row r="2" spans="1:22" ht="32" customHeight="1" x14ac:dyDescent="0.35">
      <c r="A2" s="2" t="s">
        <v>385</v>
      </c>
      <c r="F2" s="15" t="s">
        <v>569</v>
      </c>
      <c r="G2" s="37" t="s">
        <v>493</v>
      </c>
      <c r="K2" s="37" t="s">
        <v>570</v>
      </c>
      <c r="L2" s="27" t="s">
        <v>571</v>
      </c>
    </row>
    <row r="3" spans="1:22" x14ac:dyDescent="0.35">
      <c r="A3" s="2" t="s">
        <v>0</v>
      </c>
    </row>
    <row r="4" spans="1:22" x14ac:dyDescent="0.35">
      <c r="A4" t="s">
        <v>520</v>
      </c>
      <c r="B4" s="3" t="s">
        <v>2</v>
      </c>
      <c r="C4" t="s">
        <v>182</v>
      </c>
      <c r="D4">
        <v>80</v>
      </c>
      <c r="E4" s="5">
        <f>D4/7</f>
        <v>11.428571428571429</v>
      </c>
      <c r="F4" t="s">
        <v>472</v>
      </c>
      <c r="G4" t="s">
        <v>3</v>
      </c>
      <c r="H4">
        <v>66</v>
      </c>
      <c r="I4" s="7">
        <v>20</v>
      </c>
      <c r="J4" t="s">
        <v>183</v>
      </c>
      <c r="L4" s="8">
        <f>66*2*1.25</f>
        <v>165</v>
      </c>
      <c r="M4" t="s">
        <v>184</v>
      </c>
      <c r="N4">
        <v>30</v>
      </c>
      <c r="O4" s="4">
        <v>44002</v>
      </c>
      <c r="Q4" s="4">
        <v>44032</v>
      </c>
      <c r="T4" s="4"/>
      <c r="U4" s="4">
        <v>44091</v>
      </c>
      <c r="V4" s="7">
        <v>5</v>
      </c>
    </row>
    <row r="5" spans="1:22" x14ac:dyDescent="0.35">
      <c r="A5" t="s">
        <v>386</v>
      </c>
      <c r="B5" s="3" t="s">
        <v>4</v>
      </c>
      <c r="C5" t="s">
        <v>5</v>
      </c>
      <c r="D5">
        <v>70</v>
      </c>
      <c r="E5" s="5">
        <f>D5/7</f>
        <v>10</v>
      </c>
      <c r="F5" s="9" t="s">
        <v>471</v>
      </c>
      <c r="G5" t="s">
        <v>6</v>
      </c>
      <c r="H5">
        <v>50</v>
      </c>
      <c r="I5" s="7">
        <v>20</v>
      </c>
      <c r="J5" t="s">
        <v>185</v>
      </c>
      <c r="L5" s="8">
        <f>50*2*1.25</f>
        <v>125</v>
      </c>
      <c r="M5" t="s">
        <v>184</v>
      </c>
      <c r="N5">
        <v>30</v>
      </c>
      <c r="O5" s="4" t="s">
        <v>186</v>
      </c>
      <c r="Q5" s="4" t="s">
        <v>548</v>
      </c>
      <c r="R5" s="4"/>
      <c r="U5" s="4">
        <v>43990</v>
      </c>
      <c r="V5" s="7">
        <v>20</v>
      </c>
    </row>
    <row r="6" spans="1:22" x14ac:dyDescent="0.35">
      <c r="A6" t="s">
        <v>387</v>
      </c>
      <c r="B6" s="3" t="s">
        <v>4</v>
      </c>
      <c r="C6" t="s">
        <v>7</v>
      </c>
      <c r="D6">
        <v>70</v>
      </c>
      <c r="E6" s="5">
        <f t="shared" ref="E6:E54" si="0">D6/7</f>
        <v>10</v>
      </c>
      <c r="F6" s="9" t="s">
        <v>471</v>
      </c>
      <c r="G6" t="s">
        <v>6</v>
      </c>
      <c r="H6">
        <v>50</v>
      </c>
      <c r="I6" s="7">
        <v>10</v>
      </c>
      <c r="J6" t="s">
        <v>187</v>
      </c>
      <c r="L6" s="8">
        <f>50*1.25</f>
        <v>62.5</v>
      </c>
      <c r="M6" t="s">
        <v>184</v>
      </c>
      <c r="N6">
        <v>30</v>
      </c>
      <c r="O6" s="4">
        <v>43927</v>
      </c>
      <c r="Q6" s="4">
        <v>43955</v>
      </c>
      <c r="R6" s="4"/>
      <c r="U6" s="4">
        <v>43990</v>
      </c>
      <c r="V6" s="7">
        <v>20</v>
      </c>
    </row>
    <row r="7" spans="1:22" x14ac:dyDescent="0.35">
      <c r="A7" t="s">
        <v>8</v>
      </c>
      <c r="B7" s="3" t="s">
        <v>9</v>
      </c>
      <c r="C7" t="s">
        <v>188</v>
      </c>
      <c r="D7">
        <v>71</v>
      </c>
      <c r="E7" s="5">
        <f t="shared" si="0"/>
        <v>10.142857142857142</v>
      </c>
      <c r="F7" t="s">
        <v>489</v>
      </c>
      <c r="G7" t="s">
        <v>1</v>
      </c>
      <c r="H7">
        <v>50</v>
      </c>
      <c r="I7" s="7">
        <v>20</v>
      </c>
      <c r="J7" t="s">
        <v>189</v>
      </c>
      <c r="L7" s="8">
        <f>50*2*1.25</f>
        <v>125</v>
      </c>
      <c r="M7" t="s">
        <v>184</v>
      </c>
      <c r="N7">
        <v>35</v>
      </c>
      <c r="O7" s="4" t="s">
        <v>186</v>
      </c>
      <c r="Q7" s="4" t="s">
        <v>548</v>
      </c>
      <c r="R7" s="4"/>
      <c r="U7" s="4">
        <v>44004</v>
      </c>
      <c r="V7" s="7">
        <v>9</v>
      </c>
    </row>
    <row r="8" spans="1:22" x14ac:dyDescent="0.35">
      <c r="A8" t="s">
        <v>388</v>
      </c>
      <c r="B8" s="3" t="s">
        <v>11</v>
      </c>
      <c r="C8" t="s">
        <v>12</v>
      </c>
      <c r="D8">
        <v>45</v>
      </c>
      <c r="E8" s="5">
        <f t="shared" si="0"/>
        <v>6.4285714285714288</v>
      </c>
      <c r="F8" s="9" t="s">
        <v>473</v>
      </c>
      <c r="G8" t="s">
        <v>13</v>
      </c>
      <c r="H8">
        <v>150</v>
      </c>
      <c r="I8" s="7" t="s">
        <v>190</v>
      </c>
      <c r="J8" t="s">
        <v>191</v>
      </c>
      <c r="L8" s="8">
        <f>150*1.25</f>
        <v>187.5</v>
      </c>
      <c r="M8" t="s">
        <v>184</v>
      </c>
      <c r="N8">
        <v>30</v>
      </c>
      <c r="O8" s="4">
        <v>43927</v>
      </c>
      <c r="Q8" s="4">
        <v>43955</v>
      </c>
      <c r="R8" s="4"/>
      <c r="U8" s="4" t="s">
        <v>562</v>
      </c>
      <c r="V8" s="7" t="s">
        <v>192</v>
      </c>
    </row>
    <row r="9" spans="1:22" x14ac:dyDescent="0.35">
      <c r="A9" t="s">
        <v>389</v>
      </c>
      <c r="B9" s="3" t="s">
        <v>11</v>
      </c>
      <c r="C9" t="s">
        <v>14</v>
      </c>
      <c r="D9">
        <v>50</v>
      </c>
      <c r="E9" s="5">
        <f t="shared" si="0"/>
        <v>7.1428571428571432</v>
      </c>
      <c r="F9" t="s">
        <v>471</v>
      </c>
      <c r="G9" t="s">
        <v>13</v>
      </c>
      <c r="H9">
        <v>150</v>
      </c>
      <c r="I9" s="7" t="s">
        <v>190</v>
      </c>
      <c r="J9" t="s">
        <v>191</v>
      </c>
      <c r="L9" s="8">
        <f>150*1.25</f>
        <v>187.5</v>
      </c>
      <c r="M9" t="s">
        <v>184</v>
      </c>
      <c r="N9">
        <v>30</v>
      </c>
      <c r="O9" s="4">
        <v>43927</v>
      </c>
      <c r="Q9" s="4">
        <v>43955</v>
      </c>
      <c r="R9" s="4"/>
      <c r="U9" s="4" t="s">
        <v>562</v>
      </c>
      <c r="V9" s="7" t="s">
        <v>192</v>
      </c>
    </row>
    <row r="10" spans="1:22" x14ac:dyDescent="0.35">
      <c r="A10" t="s">
        <v>521</v>
      </c>
      <c r="B10" s="3" t="s">
        <v>15</v>
      </c>
      <c r="C10" t="s">
        <v>16</v>
      </c>
      <c r="D10">
        <v>60</v>
      </c>
      <c r="E10" s="5">
        <f t="shared" si="0"/>
        <v>8.5714285714285712</v>
      </c>
      <c r="F10" s="9" t="s">
        <v>471</v>
      </c>
      <c r="G10" t="s">
        <v>13</v>
      </c>
      <c r="H10">
        <v>150</v>
      </c>
      <c r="I10" s="7" t="s">
        <v>190</v>
      </c>
      <c r="J10" t="s">
        <v>193</v>
      </c>
      <c r="L10" s="8">
        <f>150*1.25</f>
        <v>187.5</v>
      </c>
      <c r="M10" t="s">
        <v>184</v>
      </c>
      <c r="N10">
        <v>30</v>
      </c>
      <c r="O10" s="4" t="s">
        <v>549</v>
      </c>
      <c r="Q10" s="4" t="s">
        <v>553</v>
      </c>
      <c r="R10" s="4">
        <v>43956</v>
      </c>
      <c r="U10" t="s">
        <v>556</v>
      </c>
      <c r="V10" s="7" t="s">
        <v>194</v>
      </c>
    </row>
    <row r="11" spans="1:22" x14ac:dyDescent="0.35">
      <c r="A11" t="s">
        <v>522</v>
      </c>
      <c r="B11" s="3" t="s">
        <v>15</v>
      </c>
      <c r="C11" t="s">
        <v>18</v>
      </c>
      <c r="D11">
        <v>60</v>
      </c>
      <c r="E11" s="5">
        <f t="shared" si="0"/>
        <v>8.5714285714285712</v>
      </c>
      <c r="F11" s="9" t="s">
        <v>19</v>
      </c>
      <c r="G11" t="s">
        <v>13</v>
      </c>
      <c r="H11">
        <v>150</v>
      </c>
      <c r="I11" s="7" t="s">
        <v>190</v>
      </c>
      <c r="J11" t="s">
        <v>195</v>
      </c>
      <c r="L11" s="8">
        <f>150*1.25</f>
        <v>187.5</v>
      </c>
      <c r="M11" t="s">
        <v>184</v>
      </c>
      <c r="N11">
        <v>30</v>
      </c>
      <c r="O11" s="4">
        <v>43920</v>
      </c>
      <c r="Q11" s="4">
        <v>43948</v>
      </c>
      <c r="R11" s="4">
        <v>43956</v>
      </c>
      <c r="U11" t="s">
        <v>556</v>
      </c>
      <c r="V11" s="7" t="s">
        <v>194</v>
      </c>
    </row>
    <row r="12" spans="1:22" x14ac:dyDescent="0.35">
      <c r="A12" t="s">
        <v>391</v>
      </c>
      <c r="B12" s="3" t="s">
        <v>20</v>
      </c>
      <c r="C12" t="s">
        <v>21</v>
      </c>
      <c r="D12">
        <v>50</v>
      </c>
      <c r="E12" s="5">
        <f t="shared" si="0"/>
        <v>7.1428571428571432</v>
      </c>
      <c r="F12" s="9" t="s">
        <v>22</v>
      </c>
      <c r="G12" t="s">
        <v>23</v>
      </c>
      <c r="H12">
        <v>500</v>
      </c>
      <c r="I12" s="7" t="s">
        <v>190</v>
      </c>
      <c r="J12" t="s">
        <v>196</v>
      </c>
      <c r="K12" t="s">
        <v>25</v>
      </c>
      <c r="L12" s="8"/>
      <c r="M12" t="s">
        <v>197</v>
      </c>
      <c r="N12">
        <v>30</v>
      </c>
      <c r="O12" s="4">
        <v>44053</v>
      </c>
      <c r="P12" s="4"/>
      <c r="Q12" s="4">
        <v>44081</v>
      </c>
      <c r="S12" s="4">
        <v>43927</v>
      </c>
      <c r="U12" s="4" t="s">
        <v>563</v>
      </c>
      <c r="V12" s="7" t="s">
        <v>198</v>
      </c>
    </row>
    <row r="13" spans="1:22" x14ac:dyDescent="0.35">
      <c r="A13" t="s">
        <v>523</v>
      </c>
      <c r="B13" s="3" t="s">
        <v>20</v>
      </c>
      <c r="C13" t="s">
        <v>24</v>
      </c>
      <c r="D13">
        <v>50</v>
      </c>
      <c r="E13" s="5">
        <f t="shared" si="0"/>
        <v>7.1428571428571432</v>
      </c>
      <c r="F13" s="9" t="s">
        <v>22</v>
      </c>
      <c r="G13" t="s">
        <v>23</v>
      </c>
      <c r="H13">
        <v>500</v>
      </c>
      <c r="I13" s="7" t="s">
        <v>190</v>
      </c>
      <c r="J13" t="s">
        <v>196</v>
      </c>
      <c r="K13" t="s">
        <v>25</v>
      </c>
      <c r="L13" s="8"/>
      <c r="M13" t="s">
        <v>197</v>
      </c>
      <c r="N13">
        <v>30</v>
      </c>
      <c r="O13" s="4">
        <v>44053</v>
      </c>
      <c r="P13" s="4"/>
      <c r="Q13" s="4">
        <v>44081</v>
      </c>
      <c r="S13" s="4">
        <v>43927</v>
      </c>
      <c r="T13" s="4"/>
      <c r="U13" s="4" t="s">
        <v>563</v>
      </c>
      <c r="V13" s="7" t="s">
        <v>198</v>
      </c>
    </row>
    <row r="14" spans="1:22" x14ac:dyDescent="0.35">
      <c r="A14" t="s">
        <v>524</v>
      </c>
      <c r="B14" s="3" t="s">
        <v>199</v>
      </c>
      <c r="C14" t="s">
        <v>200</v>
      </c>
      <c r="D14">
        <v>50</v>
      </c>
      <c r="E14" s="5">
        <f t="shared" si="0"/>
        <v>7.1428571428571432</v>
      </c>
      <c r="F14" t="s">
        <v>476</v>
      </c>
      <c r="G14" t="s">
        <v>29</v>
      </c>
      <c r="H14">
        <v>200</v>
      </c>
      <c r="I14" s="7">
        <v>10</v>
      </c>
      <c r="J14" t="s">
        <v>201</v>
      </c>
      <c r="K14" t="s">
        <v>25</v>
      </c>
      <c r="L14" s="8"/>
      <c r="M14" t="s">
        <v>197</v>
      </c>
      <c r="N14">
        <v>30</v>
      </c>
      <c r="S14" s="4">
        <v>44046</v>
      </c>
      <c r="T14" s="4"/>
      <c r="U14" s="4">
        <v>44095</v>
      </c>
      <c r="V14" s="7">
        <v>3</v>
      </c>
    </row>
    <row r="15" spans="1:22" x14ac:dyDescent="0.35">
      <c r="A15" t="s">
        <v>392</v>
      </c>
      <c r="B15" s="3" t="s">
        <v>30</v>
      </c>
      <c r="C15" t="s">
        <v>31</v>
      </c>
      <c r="D15">
        <v>30</v>
      </c>
      <c r="E15" s="5">
        <f t="shared" si="0"/>
        <v>4.2857142857142856</v>
      </c>
      <c r="F15" s="9" t="s">
        <v>475</v>
      </c>
      <c r="G15" t="s">
        <v>32</v>
      </c>
      <c r="H15">
        <v>1333</v>
      </c>
      <c r="I15" s="7" t="s">
        <v>190</v>
      </c>
      <c r="J15" t="s">
        <v>196</v>
      </c>
      <c r="K15" t="s">
        <v>202</v>
      </c>
      <c r="L15" s="8"/>
      <c r="M15" t="s">
        <v>197</v>
      </c>
      <c r="N15">
        <v>15</v>
      </c>
      <c r="S15" t="s">
        <v>557</v>
      </c>
      <c r="T15" s="4"/>
      <c r="U15" s="4" t="s">
        <v>564</v>
      </c>
      <c r="V15" s="7">
        <v>4</v>
      </c>
    </row>
    <row r="16" spans="1:22" x14ac:dyDescent="0.35">
      <c r="A16" t="s">
        <v>525</v>
      </c>
      <c r="B16" s="3" t="s">
        <v>30</v>
      </c>
      <c r="C16" t="s">
        <v>33</v>
      </c>
      <c r="D16">
        <v>30</v>
      </c>
      <c r="E16" s="5">
        <f t="shared" si="0"/>
        <v>4.2857142857142856</v>
      </c>
      <c r="F16" s="9" t="s">
        <v>475</v>
      </c>
      <c r="G16" t="s">
        <v>32</v>
      </c>
      <c r="H16">
        <v>1333</v>
      </c>
      <c r="I16" s="7" t="s">
        <v>190</v>
      </c>
      <c r="J16" t="s">
        <v>196</v>
      </c>
      <c r="K16" t="s">
        <v>202</v>
      </c>
      <c r="L16" s="8"/>
      <c r="M16" t="s">
        <v>197</v>
      </c>
      <c r="N16">
        <v>15</v>
      </c>
      <c r="S16" t="s">
        <v>557</v>
      </c>
      <c r="T16" s="4"/>
      <c r="U16" s="4" t="s">
        <v>564</v>
      </c>
      <c r="V16" s="7">
        <v>4</v>
      </c>
    </row>
    <row r="17" spans="1:22" x14ac:dyDescent="0.35">
      <c r="A17" t="s">
        <v>394</v>
      </c>
      <c r="B17" s="3" t="s">
        <v>34</v>
      </c>
      <c r="C17" t="s">
        <v>35</v>
      </c>
      <c r="D17">
        <v>25</v>
      </c>
      <c r="E17" s="5">
        <f t="shared" si="0"/>
        <v>3.5714285714285716</v>
      </c>
      <c r="F17" s="9" t="s">
        <v>36</v>
      </c>
      <c r="G17" t="s">
        <v>37</v>
      </c>
      <c r="H17" t="s">
        <v>203</v>
      </c>
      <c r="J17" t="s">
        <v>204</v>
      </c>
      <c r="K17" t="s">
        <v>41</v>
      </c>
      <c r="L17" s="8"/>
      <c r="S17" t="s">
        <v>558</v>
      </c>
      <c r="U17" s="4" t="s">
        <v>565</v>
      </c>
      <c r="V17" s="7" t="s">
        <v>205</v>
      </c>
    </row>
    <row r="18" spans="1:22" x14ac:dyDescent="0.35">
      <c r="A18" t="s">
        <v>526</v>
      </c>
      <c r="B18" s="3" t="s">
        <v>38</v>
      </c>
      <c r="C18" t="s">
        <v>39</v>
      </c>
      <c r="D18">
        <v>25</v>
      </c>
      <c r="E18" s="5">
        <f t="shared" si="0"/>
        <v>3.5714285714285716</v>
      </c>
      <c r="F18" s="9" t="s">
        <v>40</v>
      </c>
      <c r="G18" t="s">
        <v>37</v>
      </c>
      <c r="H18" t="s">
        <v>203</v>
      </c>
      <c r="J18" t="s">
        <v>204</v>
      </c>
      <c r="K18" t="s">
        <v>41</v>
      </c>
      <c r="L18" s="8"/>
      <c r="S18" t="s">
        <v>558</v>
      </c>
      <c r="T18" s="4"/>
      <c r="U18" s="4" t="s">
        <v>565</v>
      </c>
      <c r="V18" s="7" t="s">
        <v>205</v>
      </c>
    </row>
    <row r="19" spans="1:22" x14ac:dyDescent="0.35">
      <c r="A19" t="s">
        <v>527</v>
      </c>
      <c r="B19" s="3" t="s">
        <v>43</v>
      </c>
      <c r="C19" t="s">
        <v>44</v>
      </c>
      <c r="D19">
        <v>50</v>
      </c>
      <c r="E19" s="5">
        <f>D19/7</f>
        <v>7.1428571428571432</v>
      </c>
      <c r="F19" s="9" t="s">
        <v>22</v>
      </c>
      <c r="G19" t="s">
        <v>6</v>
      </c>
      <c r="H19" t="s">
        <v>203</v>
      </c>
      <c r="J19" t="s">
        <v>183</v>
      </c>
      <c r="K19" t="s">
        <v>41</v>
      </c>
      <c r="L19" s="8"/>
      <c r="S19" s="4">
        <v>43934</v>
      </c>
      <c r="T19" s="4"/>
      <c r="U19" s="4">
        <v>43976</v>
      </c>
      <c r="V19" s="7">
        <v>4</v>
      </c>
    </row>
    <row r="20" spans="1:22" x14ac:dyDescent="0.35">
      <c r="A20" t="s">
        <v>45</v>
      </c>
      <c r="B20" s="3" t="s">
        <v>20</v>
      </c>
      <c r="C20" t="s">
        <v>35</v>
      </c>
      <c r="D20">
        <v>25</v>
      </c>
      <c r="E20" s="5">
        <f t="shared" si="0"/>
        <v>3.5714285714285716</v>
      </c>
      <c r="F20" s="9" t="s">
        <v>478</v>
      </c>
      <c r="G20" t="s">
        <v>37</v>
      </c>
      <c r="H20" t="s">
        <v>203</v>
      </c>
      <c r="J20" t="s">
        <v>206</v>
      </c>
      <c r="K20" t="s">
        <v>41</v>
      </c>
      <c r="L20" s="8"/>
      <c r="S20" s="4">
        <v>43927</v>
      </c>
      <c r="U20" s="4">
        <v>43976</v>
      </c>
      <c r="V20" s="7">
        <v>2</v>
      </c>
    </row>
    <row r="21" spans="1:22" x14ac:dyDescent="0.35">
      <c r="A21" t="s">
        <v>46</v>
      </c>
      <c r="B21" s="3" t="s">
        <v>20</v>
      </c>
      <c r="C21" t="s">
        <v>35</v>
      </c>
      <c r="D21">
        <v>45</v>
      </c>
      <c r="E21" s="5">
        <f t="shared" si="0"/>
        <v>6.4285714285714288</v>
      </c>
      <c r="F21" s="9" t="s">
        <v>478</v>
      </c>
      <c r="G21" t="s">
        <v>37</v>
      </c>
      <c r="H21" t="s">
        <v>203</v>
      </c>
      <c r="J21" t="s">
        <v>206</v>
      </c>
      <c r="K21" t="s">
        <v>41</v>
      </c>
      <c r="L21" s="8"/>
      <c r="S21" s="4">
        <v>43927</v>
      </c>
      <c r="U21" s="4">
        <v>43976</v>
      </c>
      <c r="V21" s="7">
        <v>2</v>
      </c>
    </row>
    <row r="22" spans="1:22" x14ac:dyDescent="0.35">
      <c r="A22" t="s">
        <v>396</v>
      </c>
      <c r="B22" s="3" t="s">
        <v>499</v>
      </c>
      <c r="C22" t="s">
        <v>47</v>
      </c>
      <c r="D22">
        <v>45</v>
      </c>
      <c r="E22" s="5">
        <f t="shared" si="0"/>
        <v>6.4285714285714288</v>
      </c>
      <c r="F22" s="9" t="s">
        <v>22</v>
      </c>
      <c r="G22" t="s">
        <v>37</v>
      </c>
      <c r="H22" t="s">
        <v>203</v>
      </c>
      <c r="J22" t="s">
        <v>206</v>
      </c>
      <c r="K22" t="s">
        <v>41</v>
      </c>
      <c r="L22" s="8"/>
      <c r="S22" s="4">
        <v>43927</v>
      </c>
      <c r="U22" s="4">
        <v>43976</v>
      </c>
      <c r="V22" s="7">
        <v>2</v>
      </c>
    </row>
    <row r="23" spans="1:22" x14ac:dyDescent="0.35">
      <c r="A23" t="s">
        <v>396</v>
      </c>
      <c r="B23" s="3" t="s">
        <v>499</v>
      </c>
      <c r="C23" t="s">
        <v>48</v>
      </c>
      <c r="D23">
        <v>25</v>
      </c>
      <c r="E23" s="5">
        <f t="shared" si="0"/>
        <v>3.5714285714285716</v>
      </c>
      <c r="F23" s="9" t="s">
        <v>49</v>
      </c>
      <c r="G23" t="s">
        <v>37</v>
      </c>
      <c r="H23" t="s">
        <v>203</v>
      </c>
      <c r="J23" t="s">
        <v>183</v>
      </c>
      <c r="K23" t="s">
        <v>41</v>
      </c>
      <c r="L23" s="8"/>
      <c r="S23" s="4">
        <v>43934</v>
      </c>
      <c r="T23" s="4"/>
      <c r="U23" s="4">
        <v>43976</v>
      </c>
      <c r="V23" s="7">
        <v>4</v>
      </c>
    </row>
    <row r="24" spans="1:22" x14ac:dyDescent="0.35">
      <c r="A24" t="s">
        <v>396</v>
      </c>
      <c r="B24" s="3" t="s">
        <v>499</v>
      </c>
      <c r="C24" t="s">
        <v>50</v>
      </c>
      <c r="D24">
        <v>25</v>
      </c>
      <c r="E24" s="5">
        <f t="shared" si="0"/>
        <v>3.5714285714285716</v>
      </c>
      <c r="F24" s="9" t="s">
        <v>49</v>
      </c>
      <c r="G24" t="s">
        <v>37</v>
      </c>
      <c r="H24" t="s">
        <v>203</v>
      </c>
      <c r="J24" t="s">
        <v>183</v>
      </c>
      <c r="K24" t="s">
        <v>41</v>
      </c>
      <c r="L24" s="8"/>
      <c r="S24" s="4">
        <v>43934</v>
      </c>
      <c r="T24" s="4"/>
      <c r="U24" s="4">
        <v>43976</v>
      </c>
      <c r="V24" s="7">
        <v>4</v>
      </c>
    </row>
    <row r="25" spans="1:22" x14ac:dyDescent="0.35">
      <c r="E25" s="5"/>
      <c r="L25" s="8"/>
    </row>
    <row r="26" spans="1:22" x14ac:dyDescent="0.35">
      <c r="A26" s="2" t="s">
        <v>397</v>
      </c>
      <c r="E26" s="5"/>
      <c r="L26" s="8"/>
    </row>
    <row r="27" spans="1:22" x14ac:dyDescent="0.35">
      <c r="A27" s="2" t="s">
        <v>52</v>
      </c>
      <c r="E27" s="5"/>
      <c r="L27" s="8"/>
    </row>
    <row r="28" spans="1:22" x14ac:dyDescent="0.35">
      <c r="A28" t="s">
        <v>398</v>
      </c>
      <c r="B28" s="3" t="s">
        <v>54</v>
      </c>
      <c r="C28" t="s">
        <v>55</v>
      </c>
      <c r="D28">
        <v>80</v>
      </c>
      <c r="E28" s="5">
        <f t="shared" si="0"/>
        <v>11.428571428571429</v>
      </c>
      <c r="F28" s="9" t="s">
        <v>56</v>
      </c>
      <c r="G28" t="s">
        <v>207</v>
      </c>
      <c r="H28">
        <v>2666</v>
      </c>
      <c r="I28" s="7" t="s">
        <v>208</v>
      </c>
      <c r="J28" t="s">
        <v>209</v>
      </c>
      <c r="L28" s="8">
        <f>2666*1.25</f>
        <v>3332.5</v>
      </c>
      <c r="M28" t="s">
        <v>543</v>
      </c>
      <c r="N28">
        <v>50</v>
      </c>
      <c r="O28" s="4" t="s">
        <v>566</v>
      </c>
      <c r="P28" s="4">
        <v>43900</v>
      </c>
      <c r="Q28" s="4">
        <v>43955</v>
      </c>
      <c r="R28" s="4" t="s">
        <v>567</v>
      </c>
      <c r="U28" s="4">
        <v>43976</v>
      </c>
      <c r="V28" s="7">
        <v>9</v>
      </c>
    </row>
    <row r="29" spans="1:22" x14ac:dyDescent="0.35">
      <c r="A29" t="s">
        <v>399</v>
      </c>
      <c r="B29" s="3" t="s">
        <v>59</v>
      </c>
      <c r="C29" t="s">
        <v>60</v>
      </c>
      <c r="D29">
        <v>80</v>
      </c>
      <c r="E29" s="5">
        <f t="shared" si="0"/>
        <v>11.428571428571429</v>
      </c>
      <c r="F29" s="9" t="s">
        <v>56</v>
      </c>
      <c r="G29" t="s">
        <v>207</v>
      </c>
      <c r="H29">
        <v>2666</v>
      </c>
      <c r="I29" s="7" t="s">
        <v>208</v>
      </c>
      <c r="J29" t="s">
        <v>210</v>
      </c>
      <c r="L29" s="8">
        <f>2666*1.25</f>
        <v>3332.5</v>
      </c>
      <c r="M29" t="s">
        <v>543</v>
      </c>
      <c r="N29">
        <v>50</v>
      </c>
      <c r="O29" s="4" t="s">
        <v>566</v>
      </c>
      <c r="P29" s="4">
        <v>43900</v>
      </c>
      <c r="Q29" s="4">
        <v>43955</v>
      </c>
      <c r="R29" s="4" t="s">
        <v>567</v>
      </c>
      <c r="U29" s="4">
        <v>43976</v>
      </c>
      <c r="V29" s="7">
        <v>9</v>
      </c>
    </row>
    <row r="30" spans="1:22" x14ac:dyDescent="0.35">
      <c r="A30" t="s">
        <v>400</v>
      </c>
      <c r="B30" s="3" t="s">
        <v>62</v>
      </c>
      <c r="C30" t="s">
        <v>211</v>
      </c>
      <c r="D30">
        <v>200</v>
      </c>
      <c r="E30" s="5">
        <f t="shared" si="0"/>
        <v>28.571428571428573</v>
      </c>
      <c r="F30" s="9" t="s">
        <v>64</v>
      </c>
      <c r="G30" t="s">
        <v>212</v>
      </c>
      <c r="H30">
        <v>250</v>
      </c>
      <c r="I30" s="7">
        <v>20</v>
      </c>
      <c r="J30" t="s">
        <v>213</v>
      </c>
      <c r="L30" s="8">
        <f>250*2*1.24</f>
        <v>620</v>
      </c>
      <c r="M30" t="s">
        <v>197</v>
      </c>
      <c r="N30">
        <v>90</v>
      </c>
      <c r="O30" s="4">
        <v>43899</v>
      </c>
      <c r="P30" s="4">
        <v>43900</v>
      </c>
      <c r="Q30" s="4">
        <v>43997</v>
      </c>
      <c r="R30" s="4"/>
      <c r="U30" s="4">
        <v>44074</v>
      </c>
      <c r="V30" s="7">
        <v>8</v>
      </c>
    </row>
    <row r="31" spans="1:22" x14ac:dyDescent="0.35">
      <c r="A31" t="s">
        <v>463</v>
      </c>
      <c r="B31" s="3" t="s">
        <v>66</v>
      </c>
      <c r="C31" t="s">
        <v>67</v>
      </c>
      <c r="E31" s="5">
        <f t="shared" si="0"/>
        <v>0</v>
      </c>
      <c r="F31" s="44" t="s">
        <v>655</v>
      </c>
      <c r="G31" t="s">
        <v>13</v>
      </c>
      <c r="H31">
        <v>150</v>
      </c>
      <c r="I31" s="7">
        <v>40</v>
      </c>
      <c r="J31" t="s">
        <v>214</v>
      </c>
      <c r="L31" s="8"/>
      <c r="R31" s="4"/>
      <c r="U31" s="4">
        <v>44032</v>
      </c>
      <c r="V31" s="7" t="s">
        <v>215</v>
      </c>
    </row>
    <row r="32" spans="1:22" x14ac:dyDescent="0.35">
      <c r="E32" s="5"/>
      <c r="L32" s="8"/>
      <c r="R32" s="4"/>
    </row>
    <row r="33" spans="1:22" x14ac:dyDescent="0.35">
      <c r="E33" s="5"/>
      <c r="L33" s="8"/>
      <c r="R33" s="4"/>
    </row>
    <row r="34" spans="1:22" x14ac:dyDescent="0.35">
      <c r="A34" s="2" t="s">
        <v>401</v>
      </c>
      <c r="E34" s="5"/>
      <c r="L34" s="8"/>
      <c r="R34" s="4"/>
    </row>
    <row r="35" spans="1:22" x14ac:dyDescent="0.35">
      <c r="A35" s="2" t="s">
        <v>68</v>
      </c>
      <c r="E35" s="5"/>
      <c r="L35" s="8"/>
    </row>
    <row r="36" spans="1:22" x14ac:dyDescent="0.35">
      <c r="A36" t="s">
        <v>528</v>
      </c>
      <c r="B36" s="3" t="s">
        <v>69</v>
      </c>
      <c r="C36" t="s">
        <v>216</v>
      </c>
      <c r="D36">
        <v>55</v>
      </c>
      <c r="E36" s="5">
        <f t="shared" si="0"/>
        <v>7.8571428571428568</v>
      </c>
      <c r="F36" t="s">
        <v>471</v>
      </c>
      <c r="G36" t="s">
        <v>72</v>
      </c>
      <c r="H36">
        <v>200</v>
      </c>
      <c r="I36" s="7">
        <v>20</v>
      </c>
      <c r="J36" t="s">
        <v>217</v>
      </c>
      <c r="K36" t="s">
        <v>73</v>
      </c>
      <c r="L36" s="8">
        <f>200*2*1.25</f>
        <v>500</v>
      </c>
      <c r="M36" t="s">
        <v>184</v>
      </c>
      <c r="N36">
        <v>20</v>
      </c>
      <c r="S36" s="4">
        <v>43990</v>
      </c>
      <c r="U36" s="4" t="s">
        <v>559</v>
      </c>
      <c r="V36" s="7" t="s">
        <v>218</v>
      </c>
    </row>
    <row r="37" spans="1:22" x14ac:dyDescent="0.35">
      <c r="A37" t="s">
        <v>402</v>
      </c>
      <c r="B37" s="3" t="s">
        <v>69</v>
      </c>
      <c r="C37" t="s">
        <v>71</v>
      </c>
      <c r="D37">
        <v>53</v>
      </c>
      <c r="E37" s="5">
        <f t="shared" si="0"/>
        <v>7.5714285714285712</v>
      </c>
      <c r="F37" t="s">
        <v>471</v>
      </c>
      <c r="G37" t="s">
        <v>72</v>
      </c>
      <c r="H37">
        <v>200</v>
      </c>
      <c r="I37" s="7">
        <v>10</v>
      </c>
      <c r="J37" t="s">
        <v>219</v>
      </c>
      <c r="K37" t="s">
        <v>73</v>
      </c>
      <c r="L37" s="8">
        <f>200*1.25</f>
        <v>250</v>
      </c>
      <c r="M37" t="s">
        <v>184</v>
      </c>
      <c r="N37">
        <v>20</v>
      </c>
      <c r="S37" s="4">
        <v>43990</v>
      </c>
      <c r="T37" s="4"/>
      <c r="U37" s="4">
        <v>44039</v>
      </c>
      <c r="V37" s="7">
        <v>6</v>
      </c>
    </row>
    <row r="38" spans="1:22" x14ac:dyDescent="0.35">
      <c r="A38" t="s">
        <v>529</v>
      </c>
      <c r="B38" s="3" t="s">
        <v>69</v>
      </c>
      <c r="C38" t="s">
        <v>74</v>
      </c>
      <c r="D38">
        <v>54</v>
      </c>
      <c r="E38" s="5">
        <f t="shared" si="0"/>
        <v>7.7142857142857144</v>
      </c>
      <c r="F38" t="s">
        <v>471</v>
      </c>
      <c r="G38" t="s">
        <v>72</v>
      </c>
      <c r="H38">
        <v>200</v>
      </c>
      <c r="I38" s="7">
        <v>10</v>
      </c>
      <c r="J38" t="s">
        <v>219</v>
      </c>
      <c r="K38" t="s">
        <v>73</v>
      </c>
      <c r="L38" s="8">
        <f>200*1.25</f>
        <v>250</v>
      </c>
      <c r="M38" t="s">
        <v>184</v>
      </c>
      <c r="N38">
        <v>20</v>
      </c>
      <c r="S38" s="4">
        <v>43990</v>
      </c>
      <c r="T38" s="4"/>
      <c r="U38" s="4">
        <v>44039</v>
      </c>
      <c r="V38" s="7">
        <v>6</v>
      </c>
    </row>
    <row r="39" spans="1:22" x14ac:dyDescent="0.35">
      <c r="A39" t="s">
        <v>403</v>
      </c>
      <c r="B39" s="3" t="s">
        <v>75</v>
      </c>
      <c r="C39" t="s">
        <v>76</v>
      </c>
      <c r="D39">
        <v>70</v>
      </c>
      <c r="E39" s="5">
        <f t="shared" si="0"/>
        <v>10</v>
      </c>
      <c r="F39" s="9" t="s">
        <v>77</v>
      </c>
      <c r="G39" t="s">
        <v>78</v>
      </c>
      <c r="H39">
        <v>400</v>
      </c>
      <c r="I39" s="7">
        <v>10</v>
      </c>
      <c r="J39" t="s">
        <v>220</v>
      </c>
      <c r="K39" t="s">
        <v>73</v>
      </c>
      <c r="L39" s="8">
        <f>400*1.25</f>
        <v>500</v>
      </c>
      <c r="M39" t="s">
        <v>184</v>
      </c>
      <c r="N39">
        <v>20</v>
      </c>
      <c r="R39" s="4"/>
      <c r="S39" s="4">
        <v>43976</v>
      </c>
      <c r="T39" s="4"/>
      <c r="U39" s="4">
        <v>44032</v>
      </c>
      <c r="V39" s="7">
        <v>5</v>
      </c>
    </row>
    <row r="40" spans="1:22" x14ac:dyDescent="0.35">
      <c r="A40" t="s">
        <v>403</v>
      </c>
      <c r="B40" s="3" t="s">
        <v>75</v>
      </c>
      <c r="C40" t="s">
        <v>79</v>
      </c>
      <c r="D40">
        <v>65</v>
      </c>
      <c r="E40" s="5">
        <f t="shared" si="0"/>
        <v>9.2857142857142865</v>
      </c>
      <c r="F40" s="9" t="s">
        <v>476</v>
      </c>
      <c r="G40" t="s">
        <v>78</v>
      </c>
      <c r="H40">
        <v>400</v>
      </c>
      <c r="I40" s="7">
        <v>10</v>
      </c>
      <c r="J40" t="s">
        <v>221</v>
      </c>
      <c r="K40" t="s">
        <v>73</v>
      </c>
      <c r="L40" s="8">
        <f>400*1.25</f>
        <v>500</v>
      </c>
      <c r="M40" t="s">
        <v>184</v>
      </c>
      <c r="N40">
        <v>20</v>
      </c>
      <c r="R40" s="4"/>
      <c r="S40" s="4">
        <v>43955</v>
      </c>
      <c r="U40" s="4">
        <v>44018</v>
      </c>
      <c r="V40" s="7">
        <v>5</v>
      </c>
    </row>
    <row r="41" spans="1:22" x14ac:dyDescent="0.35">
      <c r="A41" t="s">
        <v>404</v>
      </c>
      <c r="B41" s="3" t="s">
        <v>80</v>
      </c>
      <c r="C41" t="s">
        <v>81</v>
      </c>
      <c r="D41">
        <v>55</v>
      </c>
      <c r="E41" s="5">
        <f t="shared" si="0"/>
        <v>7.8571428571428568</v>
      </c>
      <c r="F41" s="9" t="s">
        <v>476</v>
      </c>
      <c r="G41" t="s">
        <v>78</v>
      </c>
      <c r="H41">
        <v>400</v>
      </c>
      <c r="I41" s="7">
        <v>10</v>
      </c>
      <c r="J41" t="s">
        <v>220</v>
      </c>
      <c r="K41" t="s">
        <v>73</v>
      </c>
      <c r="L41" s="8">
        <f>400*1.25</f>
        <v>500</v>
      </c>
      <c r="M41" t="s">
        <v>184</v>
      </c>
      <c r="N41">
        <v>20</v>
      </c>
      <c r="R41" s="4"/>
      <c r="S41" s="4">
        <v>43976</v>
      </c>
      <c r="T41" s="4"/>
      <c r="U41" s="4">
        <v>44032</v>
      </c>
      <c r="V41" s="7">
        <v>5</v>
      </c>
    </row>
    <row r="42" spans="1:22" x14ac:dyDescent="0.35">
      <c r="A42" t="s">
        <v>404</v>
      </c>
      <c r="B42" s="3" t="s">
        <v>80</v>
      </c>
      <c r="C42" t="s">
        <v>82</v>
      </c>
      <c r="D42">
        <v>50</v>
      </c>
      <c r="E42" s="5">
        <f t="shared" si="0"/>
        <v>7.1428571428571432</v>
      </c>
      <c r="F42" s="9" t="s">
        <v>476</v>
      </c>
      <c r="G42" t="s">
        <v>78</v>
      </c>
      <c r="H42">
        <v>400</v>
      </c>
      <c r="I42" s="7">
        <v>10</v>
      </c>
      <c r="J42" t="s">
        <v>222</v>
      </c>
      <c r="K42" t="s">
        <v>73</v>
      </c>
      <c r="L42" s="8">
        <f>400*1.25</f>
        <v>500</v>
      </c>
      <c r="M42" t="s">
        <v>184</v>
      </c>
      <c r="N42">
        <v>20</v>
      </c>
      <c r="R42" s="4"/>
      <c r="S42" t="s">
        <v>223</v>
      </c>
      <c r="U42" t="s">
        <v>550</v>
      </c>
      <c r="V42" s="7" t="s">
        <v>224</v>
      </c>
    </row>
    <row r="43" spans="1:22" x14ac:dyDescent="0.35">
      <c r="E43" s="5"/>
      <c r="L43" s="8"/>
    </row>
    <row r="44" spans="1:22" x14ac:dyDescent="0.35">
      <c r="E44" s="5"/>
      <c r="L44" s="8"/>
      <c r="R44" s="4"/>
    </row>
    <row r="45" spans="1:22" x14ac:dyDescent="0.35">
      <c r="A45" s="2" t="s">
        <v>405</v>
      </c>
      <c r="E45" s="5"/>
      <c r="L45" s="8"/>
      <c r="R45" s="4"/>
    </row>
    <row r="46" spans="1:22" x14ac:dyDescent="0.35">
      <c r="A46" s="6" t="s">
        <v>83</v>
      </c>
      <c r="E46" s="5"/>
      <c r="L46" s="8"/>
    </row>
    <row r="47" spans="1:22" x14ac:dyDescent="0.35">
      <c r="A47" t="s">
        <v>406</v>
      </c>
      <c r="B47" s="3" t="s">
        <v>84</v>
      </c>
      <c r="C47" t="s">
        <v>85</v>
      </c>
      <c r="D47">
        <v>67</v>
      </c>
      <c r="E47" s="5">
        <f t="shared" si="0"/>
        <v>9.5714285714285712</v>
      </c>
      <c r="F47" s="9" t="s">
        <v>477</v>
      </c>
      <c r="G47" t="s">
        <v>86</v>
      </c>
      <c r="H47">
        <v>600</v>
      </c>
      <c r="I47" s="7">
        <v>5</v>
      </c>
      <c r="J47" t="s">
        <v>225</v>
      </c>
      <c r="K47" t="s">
        <v>226</v>
      </c>
      <c r="L47" s="8"/>
      <c r="S47" s="4">
        <v>44011</v>
      </c>
      <c r="U47" s="4">
        <v>44039</v>
      </c>
      <c r="V47" s="7">
        <v>6</v>
      </c>
    </row>
    <row r="48" spans="1:22" x14ac:dyDescent="0.35">
      <c r="A48" t="s">
        <v>407</v>
      </c>
      <c r="B48" s="3" t="s">
        <v>87</v>
      </c>
      <c r="C48" t="s">
        <v>88</v>
      </c>
      <c r="D48">
        <v>86</v>
      </c>
      <c r="E48" s="5">
        <f t="shared" si="0"/>
        <v>12.285714285714286</v>
      </c>
      <c r="F48" s="9" t="s">
        <v>477</v>
      </c>
      <c r="G48" t="s">
        <v>72</v>
      </c>
      <c r="H48">
        <v>200</v>
      </c>
      <c r="I48" s="7">
        <v>5</v>
      </c>
      <c r="J48" t="s">
        <v>227</v>
      </c>
      <c r="L48" s="8">
        <f>200*0.5*1.25</f>
        <v>125</v>
      </c>
      <c r="M48" t="s">
        <v>184</v>
      </c>
      <c r="N48">
        <v>40</v>
      </c>
      <c r="O48" s="4">
        <v>43955</v>
      </c>
      <c r="Q48" s="4">
        <v>44004</v>
      </c>
      <c r="U48" s="4">
        <v>44039</v>
      </c>
      <c r="V48" s="7">
        <v>12</v>
      </c>
    </row>
    <row r="49" spans="1:22" x14ac:dyDescent="0.35">
      <c r="A49" t="s">
        <v>530</v>
      </c>
      <c r="B49" s="3" t="s">
        <v>89</v>
      </c>
      <c r="C49" t="s">
        <v>90</v>
      </c>
      <c r="D49">
        <v>90</v>
      </c>
      <c r="E49" s="5">
        <f t="shared" si="0"/>
        <v>12.857142857142858</v>
      </c>
      <c r="F49" s="9" t="s">
        <v>544</v>
      </c>
      <c r="G49" t="s">
        <v>91</v>
      </c>
      <c r="H49">
        <v>4800</v>
      </c>
      <c r="I49" s="7" t="s">
        <v>190</v>
      </c>
      <c r="J49" t="s">
        <v>228</v>
      </c>
      <c r="K49" t="s">
        <v>94</v>
      </c>
      <c r="L49" s="8"/>
      <c r="S49" s="4" t="s">
        <v>551</v>
      </c>
      <c r="U49" t="s">
        <v>560</v>
      </c>
      <c r="V49" s="7" t="s">
        <v>224</v>
      </c>
    </row>
    <row r="50" spans="1:22" x14ac:dyDescent="0.35">
      <c r="A50" t="s">
        <v>531</v>
      </c>
      <c r="B50" s="3" t="s">
        <v>89</v>
      </c>
      <c r="C50" t="s">
        <v>92</v>
      </c>
      <c r="D50">
        <v>62</v>
      </c>
      <c r="E50" s="5">
        <f t="shared" si="0"/>
        <v>8.8571428571428577</v>
      </c>
      <c r="F50" s="9" t="s">
        <v>22</v>
      </c>
      <c r="G50" t="s">
        <v>93</v>
      </c>
      <c r="H50">
        <v>2000</v>
      </c>
      <c r="I50" s="7" t="s">
        <v>190</v>
      </c>
      <c r="J50" t="s">
        <v>228</v>
      </c>
      <c r="K50" t="s">
        <v>94</v>
      </c>
      <c r="L50" s="8"/>
      <c r="S50" s="4" t="s">
        <v>551</v>
      </c>
      <c r="T50" s="4"/>
      <c r="U50" t="s">
        <v>560</v>
      </c>
      <c r="V50" s="7" t="s">
        <v>224</v>
      </c>
    </row>
    <row r="51" spans="1:22" x14ac:dyDescent="0.35">
      <c r="A51" t="s">
        <v>530</v>
      </c>
      <c r="B51" s="3" t="s">
        <v>89</v>
      </c>
      <c r="C51" t="s">
        <v>229</v>
      </c>
      <c r="D51">
        <v>100</v>
      </c>
      <c r="E51" s="5">
        <f t="shared" si="0"/>
        <v>14.285714285714286</v>
      </c>
      <c r="F51" t="s">
        <v>478</v>
      </c>
      <c r="G51" t="s">
        <v>93</v>
      </c>
      <c r="H51">
        <v>2000</v>
      </c>
      <c r="I51" s="7" t="s">
        <v>190</v>
      </c>
      <c r="J51" t="s">
        <v>230</v>
      </c>
      <c r="K51" t="s">
        <v>94</v>
      </c>
      <c r="L51" s="8"/>
      <c r="S51" s="4" t="s">
        <v>551</v>
      </c>
      <c r="U51" t="s">
        <v>560</v>
      </c>
      <c r="V51" s="7" t="s">
        <v>224</v>
      </c>
    </row>
    <row r="52" spans="1:22" x14ac:dyDescent="0.35">
      <c r="A52" t="s">
        <v>531</v>
      </c>
      <c r="B52" s="3" t="s">
        <v>89</v>
      </c>
      <c r="C52" t="s">
        <v>96</v>
      </c>
      <c r="D52">
        <v>135</v>
      </c>
      <c r="E52" s="5">
        <f t="shared" si="0"/>
        <v>19.285714285714285</v>
      </c>
      <c r="F52" s="9" t="s">
        <v>478</v>
      </c>
      <c r="G52" t="s">
        <v>93</v>
      </c>
      <c r="H52">
        <v>2000</v>
      </c>
      <c r="I52" s="7" t="s">
        <v>190</v>
      </c>
      <c r="J52" t="s">
        <v>230</v>
      </c>
      <c r="K52" t="s">
        <v>94</v>
      </c>
      <c r="L52" s="8"/>
      <c r="S52" s="4" t="s">
        <v>551</v>
      </c>
      <c r="U52" t="s">
        <v>560</v>
      </c>
      <c r="V52" s="7" t="s">
        <v>224</v>
      </c>
    </row>
    <row r="53" spans="1:22" x14ac:dyDescent="0.35">
      <c r="A53" t="s">
        <v>409</v>
      </c>
      <c r="B53" s="3" t="s">
        <v>97</v>
      </c>
      <c r="C53" t="s">
        <v>98</v>
      </c>
      <c r="D53">
        <v>75</v>
      </c>
      <c r="E53" s="5">
        <f t="shared" si="0"/>
        <v>10.714285714285714</v>
      </c>
      <c r="F53" s="9" t="s">
        <v>471</v>
      </c>
      <c r="G53" t="s">
        <v>231</v>
      </c>
      <c r="H53">
        <v>150</v>
      </c>
      <c r="I53" s="7">
        <v>20</v>
      </c>
      <c r="J53" t="s">
        <v>232</v>
      </c>
      <c r="L53" s="8">
        <f>150*2*1.25</f>
        <v>375</v>
      </c>
      <c r="M53" t="s">
        <v>184</v>
      </c>
      <c r="N53">
        <v>30</v>
      </c>
      <c r="O53" s="4">
        <v>43969</v>
      </c>
      <c r="Q53" s="4">
        <v>43997</v>
      </c>
      <c r="T53" s="4"/>
      <c r="U53" s="4">
        <v>44032</v>
      </c>
      <c r="V53" s="7">
        <v>5</v>
      </c>
    </row>
    <row r="54" spans="1:22" x14ac:dyDescent="0.35">
      <c r="A54" t="s">
        <v>410</v>
      </c>
      <c r="B54" s="3" t="s">
        <v>101</v>
      </c>
      <c r="C54" t="s">
        <v>102</v>
      </c>
      <c r="D54">
        <v>60</v>
      </c>
      <c r="E54" s="5">
        <f t="shared" si="0"/>
        <v>8.5714285714285712</v>
      </c>
      <c r="F54" s="9" t="s">
        <v>478</v>
      </c>
      <c r="G54" t="s">
        <v>103</v>
      </c>
      <c r="H54">
        <v>266</v>
      </c>
      <c r="I54" s="7">
        <v>15</v>
      </c>
      <c r="J54" t="s">
        <v>227</v>
      </c>
      <c r="K54" t="s">
        <v>233</v>
      </c>
      <c r="L54" s="8"/>
      <c r="M54" t="s">
        <v>184</v>
      </c>
      <c r="N54">
        <v>30</v>
      </c>
      <c r="S54" s="4">
        <v>44004</v>
      </c>
      <c r="T54" s="4"/>
      <c r="U54" s="4">
        <v>44039</v>
      </c>
      <c r="V54" s="7">
        <v>10</v>
      </c>
    </row>
    <row r="55" spans="1:22" x14ac:dyDescent="0.35">
      <c r="E55" s="5"/>
      <c r="L55" s="8"/>
      <c r="R55" s="4"/>
    </row>
    <row r="56" spans="1:22" x14ac:dyDescent="0.35">
      <c r="E56" s="5"/>
      <c r="L56" s="8"/>
    </row>
    <row r="57" spans="1:22" x14ac:dyDescent="0.35">
      <c r="A57" s="2" t="s">
        <v>411</v>
      </c>
      <c r="E57" s="5"/>
      <c r="L57" s="8"/>
    </row>
    <row r="58" spans="1:22" x14ac:dyDescent="0.35">
      <c r="A58" s="6" t="s">
        <v>105</v>
      </c>
      <c r="E58" s="5"/>
      <c r="L58" s="8"/>
    </row>
    <row r="59" spans="1:22" x14ac:dyDescent="0.35">
      <c r="A59" t="s">
        <v>412</v>
      </c>
      <c r="B59" s="3" t="s">
        <v>106</v>
      </c>
      <c r="C59" t="s">
        <v>107</v>
      </c>
      <c r="D59">
        <v>65</v>
      </c>
      <c r="E59" s="5">
        <f t="shared" ref="E59:E116" si="1">D59/7</f>
        <v>9.2857142857142865</v>
      </c>
      <c r="F59" s="9" t="s">
        <v>476</v>
      </c>
      <c r="G59" t="s">
        <v>13</v>
      </c>
      <c r="H59">
        <v>150</v>
      </c>
      <c r="I59" s="7">
        <v>15</v>
      </c>
      <c r="J59" t="s">
        <v>225</v>
      </c>
      <c r="L59" s="8">
        <f>150*1.5*1.25</f>
        <v>281.25</v>
      </c>
      <c r="M59" t="s">
        <v>234</v>
      </c>
      <c r="N59">
        <v>30</v>
      </c>
      <c r="O59" s="4">
        <v>43983</v>
      </c>
      <c r="P59" s="4">
        <v>43987</v>
      </c>
      <c r="Q59" s="4">
        <v>44011</v>
      </c>
      <c r="U59" s="4">
        <v>44039</v>
      </c>
      <c r="V59" s="7">
        <v>8</v>
      </c>
    </row>
    <row r="60" spans="1:22" x14ac:dyDescent="0.35">
      <c r="E60" s="5"/>
      <c r="L60" s="8"/>
    </row>
    <row r="61" spans="1:22" x14ac:dyDescent="0.35">
      <c r="E61" s="5"/>
      <c r="L61" s="8"/>
    </row>
    <row r="62" spans="1:22" x14ac:dyDescent="0.35">
      <c r="A62" s="2" t="s">
        <v>413</v>
      </c>
      <c r="E62" s="5"/>
      <c r="L62" s="8"/>
    </row>
    <row r="63" spans="1:22" x14ac:dyDescent="0.35">
      <c r="A63" s="6" t="s">
        <v>109</v>
      </c>
      <c r="E63" s="5"/>
      <c r="L63" s="8"/>
    </row>
    <row r="64" spans="1:22" x14ac:dyDescent="0.35">
      <c r="A64" t="s">
        <v>414</v>
      </c>
      <c r="B64" s="3" t="s">
        <v>110</v>
      </c>
      <c r="C64" t="s">
        <v>111</v>
      </c>
      <c r="D64">
        <v>55</v>
      </c>
      <c r="E64" s="5">
        <f t="shared" si="1"/>
        <v>7.8571428571428568</v>
      </c>
      <c r="F64" s="9" t="s">
        <v>477</v>
      </c>
      <c r="G64" t="s">
        <v>112</v>
      </c>
      <c r="H64">
        <v>800</v>
      </c>
      <c r="I64" s="7" t="s">
        <v>190</v>
      </c>
      <c r="J64" t="s">
        <v>235</v>
      </c>
      <c r="K64" t="s">
        <v>115</v>
      </c>
      <c r="L64" s="8"/>
      <c r="M64" t="s">
        <v>197</v>
      </c>
      <c r="N64">
        <v>35</v>
      </c>
      <c r="O64" s="4"/>
      <c r="P64" s="4"/>
      <c r="S64" s="4" t="s">
        <v>552</v>
      </c>
      <c r="U64" t="s">
        <v>554</v>
      </c>
      <c r="V64" s="7" t="s">
        <v>236</v>
      </c>
    </row>
    <row r="65" spans="1:22" x14ac:dyDescent="0.35">
      <c r="A65" t="s">
        <v>414</v>
      </c>
      <c r="B65" s="3" t="s">
        <v>110</v>
      </c>
      <c r="C65" t="s">
        <v>113</v>
      </c>
      <c r="D65">
        <v>50</v>
      </c>
      <c r="E65" s="5">
        <f t="shared" si="1"/>
        <v>7.1428571428571432</v>
      </c>
      <c r="F65" s="9" t="s">
        <v>114</v>
      </c>
      <c r="G65" t="s">
        <v>112</v>
      </c>
      <c r="H65">
        <v>800</v>
      </c>
      <c r="I65" s="7" t="s">
        <v>190</v>
      </c>
      <c r="J65" t="s">
        <v>235</v>
      </c>
      <c r="K65" t="s">
        <v>115</v>
      </c>
      <c r="L65" s="8"/>
      <c r="M65" t="s">
        <v>197</v>
      </c>
      <c r="N65">
        <v>35</v>
      </c>
      <c r="S65" s="4" t="s">
        <v>552</v>
      </c>
      <c r="T65" s="4"/>
      <c r="U65" t="s">
        <v>554</v>
      </c>
      <c r="V65" s="7" t="s">
        <v>236</v>
      </c>
    </row>
    <row r="66" spans="1:22" x14ac:dyDescent="0.35">
      <c r="A66" t="s">
        <v>415</v>
      </c>
      <c r="B66" s="3" t="s">
        <v>110</v>
      </c>
      <c r="C66" t="s">
        <v>116</v>
      </c>
      <c r="D66">
        <v>60</v>
      </c>
      <c r="E66" s="5">
        <f t="shared" si="1"/>
        <v>8.5714285714285712</v>
      </c>
      <c r="F66" s="9" t="s">
        <v>477</v>
      </c>
      <c r="G66" t="s">
        <v>112</v>
      </c>
      <c r="H66">
        <v>800</v>
      </c>
      <c r="I66" s="7" t="s">
        <v>190</v>
      </c>
      <c r="J66" t="s">
        <v>237</v>
      </c>
      <c r="K66" t="s">
        <v>115</v>
      </c>
      <c r="L66" s="8"/>
      <c r="M66" t="s">
        <v>197</v>
      </c>
      <c r="N66">
        <v>35</v>
      </c>
      <c r="O66" s="4"/>
      <c r="P66" s="4"/>
      <c r="S66" s="4" t="s">
        <v>552</v>
      </c>
      <c r="T66" s="4"/>
      <c r="U66" t="s">
        <v>554</v>
      </c>
      <c r="V66" s="7" t="s">
        <v>236</v>
      </c>
    </row>
    <row r="67" spans="1:22" x14ac:dyDescent="0.35">
      <c r="A67" t="s">
        <v>416</v>
      </c>
      <c r="B67" s="3" t="s">
        <v>110</v>
      </c>
      <c r="C67" t="s">
        <v>117</v>
      </c>
      <c r="D67">
        <v>60</v>
      </c>
      <c r="E67" s="5">
        <f t="shared" si="1"/>
        <v>8.5714285714285712</v>
      </c>
      <c r="F67" s="9" t="s">
        <v>477</v>
      </c>
      <c r="G67" t="s">
        <v>112</v>
      </c>
      <c r="H67">
        <v>800</v>
      </c>
      <c r="I67" s="7" t="s">
        <v>190</v>
      </c>
      <c r="J67" t="s">
        <v>237</v>
      </c>
      <c r="K67" t="s">
        <v>115</v>
      </c>
      <c r="L67" s="8"/>
      <c r="M67" t="s">
        <v>197</v>
      </c>
      <c r="N67">
        <v>35</v>
      </c>
      <c r="O67" s="4"/>
      <c r="P67" s="4"/>
      <c r="S67" s="4" t="s">
        <v>552</v>
      </c>
      <c r="U67" t="s">
        <v>554</v>
      </c>
      <c r="V67" s="7" t="s">
        <v>236</v>
      </c>
    </row>
    <row r="68" spans="1:22" x14ac:dyDescent="0.35">
      <c r="A68" t="s">
        <v>417</v>
      </c>
      <c r="B68" s="3" t="s">
        <v>118</v>
      </c>
      <c r="C68" t="s">
        <v>119</v>
      </c>
      <c r="D68">
        <v>40</v>
      </c>
      <c r="E68" s="5">
        <f t="shared" si="1"/>
        <v>5.7142857142857144</v>
      </c>
      <c r="F68" s="9" t="s">
        <v>478</v>
      </c>
      <c r="G68" t="s">
        <v>23</v>
      </c>
      <c r="H68">
        <v>500</v>
      </c>
      <c r="I68" s="7" t="s">
        <v>238</v>
      </c>
      <c r="J68" t="s">
        <v>201</v>
      </c>
      <c r="K68" t="s">
        <v>639</v>
      </c>
      <c r="L68" s="8"/>
      <c r="M68" t="s">
        <v>197</v>
      </c>
      <c r="N68">
        <v>30</v>
      </c>
      <c r="S68" s="4" t="s">
        <v>555</v>
      </c>
      <c r="T68" s="4"/>
      <c r="U68" s="4" t="s">
        <v>561</v>
      </c>
      <c r="V68" s="7">
        <v>3</v>
      </c>
    </row>
    <row r="69" spans="1:22" x14ac:dyDescent="0.35">
      <c r="A69" t="s">
        <v>417</v>
      </c>
      <c r="B69" s="3" t="s">
        <v>118</v>
      </c>
      <c r="C69" t="s">
        <v>120</v>
      </c>
      <c r="D69">
        <v>35</v>
      </c>
      <c r="E69" s="5">
        <f t="shared" si="1"/>
        <v>5</v>
      </c>
      <c r="F69" s="9" t="s">
        <v>478</v>
      </c>
      <c r="G69" t="s">
        <v>23</v>
      </c>
      <c r="H69">
        <v>500</v>
      </c>
      <c r="I69" s="7" t="s">
        <v>238</v>
      </c>
      <c r="J69" t="s">
        <v>201</v>
      </c>
      <c r="K69" t="s">
        <v>639</v>
      </c>
      <c r="L69" s="8"/>
      <c r="M69" t="s">
        <v>197</v>
      </c>
      <c r="N69">
        <v>30</v>
      </c>
      <c r="S69" s="4" t="s">
        <v>555</v>
      </c>
      <c r="T69" s="4"/>
      <c r="U69" s="4" t="s">
        <v>561</v>
      </c>
      <c r="V69" s="7">
        <v>3</v>
      </c>
    </row>
    <row r="70" spans="1:22" x14ac:dyDescent="0.35">
      <c r="A70" t="s">
        <v>418</v>
      </c>
      <c r="B70" s="3" t="s">
        <v>121</v>
      </c>
      <c r="C70" t="s">
        <v>122</v>
      </c>
      <c r="D70">
        <v>60</v>
      </c>
      <c r="E70" s="5">
        <f t="shared" si="1"/>
        <v>8.5714285714285712</v>
      </c>
      <c r="F70" s="9" t="s">
        <v>22</v>
      </c>
      <c r="G70" t="s">
        <v>70</v>
      </c>
      <c r="H70">
        <v>133</v>
      </c>
      <c r="I70" s="7">
        <v>5</v>
      </c>
      <c r="J70" t="s">
        <v>187</v>
      </c>
      <c r="L70" s="8">
        <f>133*0.5*1.25</f>
        <v>83.125</v>
      </c>
      <c r="M70" t="s">
        <v>184</v>
      </c>
      <c r="N70">
        <v>30</v>
      </c>
      <c r="O70" s="4">
        <v>43927</v>
      </c>
      <c r="Q70" s="4">
        <v>43955</v>
      </c>
      <c r="U70" s="4">
        <v>43990</v>
      </c>
      <c r="V70" s="7">
        <v>20</v>
      </c>
    </row>
    <row r="71" spans="1:22" x14ac:dyDescent="0.35">
      <c r="A71" t="s">
        <v>419</v>
      </c>
      <c r="B71" s="3" t="s">
        <v>121</v>
      </c>
      <c r="C71" t="s">
        <v>123</v>
      </c>
      <c r="D71">
        <v>60</v>
      </c>
      <c r="E71" s="5">
        <f t="shared" si="1"/>
        <v>8.5714285714285712</v>
      </c>
      <c r="F71" s="9" t="s">
        <v>471</v>
      </c>
      <c r="G71" t="s">
        <v>70</v>
      </c>
      <c r="H71">
        <v>133</v>
      </c>
      <c r="I71" s="7">
        <v>5</v>
      </c>
      <c r="J71" t="s">
        <v>187</v>
      </c>
      <c r="L71" s="8">
        <f>133*0.5*1.25</f>
        <v>83.125</v>
      </c>
      <c r="M71" t="s">
        <v>184</v>
      </c>
      <c r="N71">
        <v>30</v>
      </c>
      <c r="O71" s="4">
        <v>43927</v>
      </c>
      <c r="Q71" s="4">
        <v>43955</v>
      </c>
      <c r="U71" s="4">
        <v>43990</v>
      </c>
      <c r="V71" s="7">
        <v>20</v>
      </c>
    </row>
    <row r="72" spans="1:22" x14ac:dyDescent="0.35">
      <c r="E72" s="5"/>
      <c r="L72" s="8"/>
    </row>
    <row r="73" spans="1:22" x14ac:dyDescent="0.35">
      <c r="E73" s="5"/>
      <c r="L73" s="8"/>
    </row>
    <row r="74" spans="1:22" x14ac:dyDescent="0.35">
      <c r="A74" s="6" t="s">
        <v>420</v>
      </c>
      <c r="E74" s="5"/>
      <c r="L74" s="8"/>
    </row>
    <row r="75" spans="1:22" x14ac:dyDescent="0.35">
      <c r="A75" s="6" t="s">
        <v>124</v>
      </c>
      <c r="E75" s="5"/>
      <c r="L75" s="8"/>
      <c r="O75" s="10" t="s">
        <v>568</v>
      </c>
    </row>
    <row r="76" spans="1:22" x14ac:dyDescent="0.35">
      <c r="A76" t="s">
        <v>421</v>
      </c>
      <c r="B76" s="3" t="s">
        <v>125</v>
      </c>
      <c r="C76" t="s">
        <v>127</v>
      </c>
      <c r="D76">
        <v>65</v>
      </c>
      <c r="E76" s="5">
        <f t="shared" si="1"/>
        <v>9.2857142857142865</v>
      </c>
      <c r="F76" s="9" t="s">
        <v>476</v>
      </c>
      <c r="G76" t="s">
        <v>126</v>
      </c>
      <c r="H76">
        <v>120</v>
      </c>
      <c r="J76" t="s">
        <v>239</v>
      </c>
      <c r="L76" s="8"/>
      <c r="M76" t="s">
        <v>197</v>
      </c>
      <c r="N76">
        <v>30</v>
      </c>
      <c r="O76" s="4">
        <v>43948</v>
      </c>
      <c r="P76" s="4">
        <v>43938</v>
      </c>
      <c r="U76" s="4">
        <v>43976</v>
      </c>
    </row>
    <row r="77" spans="1:22" x14ac:dyDescent="0.35">
      <c r="A77" t="s">
        <v>422</v>
      </c>
      <c r="B77" s="3" t="s">
        <v>129</v>
      </c>
      <c r="C77" t="s">
        <v>130</v>
      </c>
      <c r="D77">
        <v>55</v>
      </c>
      <c r="E77" s="5">
        <f t="shared" si="1"/>
        <v>7.8571428571428568</v>
      </c>
      <c r="F77" t="s">
        <v>489</v>
      </c>
      <c r="G77" t="s">
        <v>126</v>
      </c>
      <c r="H77">
        <v>120</v>
      </c>
      <c r="J77" t="s">
        <v>239</v>
      </c>
      <c r="L77" s="8"/>
      <c r="M77" t="s">
        <v>197</v>
      </c>
      <c r="N77">
        <v>30</v>
      </c>
      <c r="O77" s="4">
        <v>43948</v>
      </c>
      <c r="P77" s="4">
        <v>43948</v>
      </c>
      <c r="U77" s="4">
        <v>43976</v>
      </c>
    </row>
    <row r="78" spans="1:22" x14ac:dyDescent="0.35">
      <c r="A78" t="s">
        <v>422</v>
      </c>
      <c r="B78" s="3" t="s">
        <v>129</v>
      </c>
      <c r="C78" t="s">
        <v>131</v>
      </c>
      <c r="D78">
        <v>60</v>
      </c>
      <c r="E78" s="5">
        <f t="shared" si="1"/>
        <v>8.5714285714285712</v>
      </c>
      <c r="F78" s="9" t="s">
        <v>473</v>
      </c>
      <c r="G78" t="s">
        <v>126</v>
      </c>
      <c r="H78">
        <v>120</v>
      </c>
      <c r="J78" t="s">
        <v>239</v>
      </c>
      <c r="L78" s="8"/>
      <c r="M78" t="s">
        <v>197</v>
      </c>
      <c r="N78">
        <v>30</v>
      </c>
      <c r="O78" s="4">
        <v>43948</v>
      </c>
      <c r="P78" s="4">
        <v>43938</v>
      </c>
      <c r="U78" s="4">
        <v>43976</v>
      </c>
    </row>
    <row r="79" spans="1:22" x14ac:dyDescent="0.35">
      <c r="A79" t="s">
        <v>532</v>
      </c>
      <c r="B79" s="3" t="s">
        <v>240</v>
      </c>
      <c r="C79" t="s">
        <v>241</v>
      </c>
      <c r="D79">
        <v>65</v>
      </c>
      <c r="E79" s="5">
        <f t="shared" si="1"/>
        <v>9.2857142857142865</v>
      </c>
      <c r="F79" t="s">
        <v>471</v>
      </c>
      <c r="G79" t="s">
        <v>126</v>
      </c>
      <c r="H79">
        <v>120</v>
      </c>
      <c r="J79" t="s">
        <v>239</v>
      </c>
      <c r="L79" s="8"/>
      <c r="M79" t="s">
        <v>197</v>
      </c>
      <c r="N79">
        <v>30</v>
      </c>
      <c r="O79" s="4">
        <v>43948</v>
      </c>
      <c r="P79" s="4">
        <v>43948</v>
      </c>
      <c r="U79" s="4">
        <v>43976</v>
      </c>
    </row>
    <row r="80" spans="1:22" x14ac:dyDescent="0.35">
      <c r="A80" t="s">
        <v>532</v>
      </c>
      <c r="B80" s="3" t="s">
        <v>242</v>
      </c>
      <c r="C80" t="s">
        <v>243</v>
      </c>
      <c r="D80">
        <v>55</v>
      </c>
      <c r="E80" s="5">
        <f t="shared" si="1"/>
        <v>7.8571428571428568</v>
      </c>
      <c r="F80" t="s">
        <v>471</v>
      </c>
      <c r="G80" t="s">
        <v>126</v>
      </c>
      <c r="H80">
        <v>120</v>
      </c>
      <c r="J80" t="s">
        <v>239</v>
      </c>
      <c r="L80" s="8"/>
      <c r="M80" t="s">
        <v>197</v>
      </c>
      <c r="N80">
        <v>30</v>
      </c>
      <c r="O80" s="4">
        <v>43948</v>
      </c>
      <c r="P80" s="4">
        <v>43948</v>
      </c>
      <c r="U80" s="4">
        <v>43976</v>
      </c>
    </row>
    <row r="81" spans="1:22" x14ac:dyDescent="0.35">
      <c r="A81" t="s">
        <v>423</v>
      </c>
      <c r="B81" s="3" t="s">
        <v>244</v>
      </c>
      <c r="C81" t="s">
        <v>245</v>
      </c>
      <c r="D81">
        <v>70</v>
      </c>
      <c r="E81" s="5">
        <f t="shared" si="1"/>
        <v>10</v>
      </c>
      <c r="F81" t="s">
        <v>471</v>
      </c>
      <c r="G81" t="s">
        <v>126</v>
      </c>
      <c r="H81">
        <v>120</v>
      </c>
      <c r="J81" t="s">
        <v>239</v>
      </c>
      <c r="L81" s="8"/>
      <c r="M81" t="s">
        <v>197</v>
      </c>
      <c r="N81">
        <v>30</v>
      </c>
      <c r="O81" s="4">
        <v>43948</v>
      </c>
      <c r="P81" s="4">
        <v>43948</v>
      </c>
      <c r="U81" s="4">
        <v>43976</v>
      </c>
    </row>
    <row r="82" spans="1:22" x14ac:dyDescent="0.35">
      <c r="A82" t="s">
        <v>423</v>
      </c>
      <c r="B82" s="3" t="s">
        <v>246</v>
      </c>
      <c r="C82" t="s">
        <v>247</v>
      </c>
      <c r="D82">
        <v>77</v>
      </c>
      <c r="E82" s="5">
        <f t="shared" si="1"/>
        <v>11</v>
      </c>
      <c r="F82" t="s">
        <v>476</v>
      </c>
      <c r="G82" t="s">
        <v>126</v>
      </c>
      <c r="H82">
        <v>120</v>
      </c>
      <c r="J82" t="s">
        <v>239</v>
      </c>
      <c r="L82" s="8"/>
      <c r="M82" t="s">
        <v>197</v>
      </c>
      <c r="N82">
        <v>30</v>
      </c>
      <c r="O82" s="4">
        <v>43948</v>
      </c>
      <c r="P82" s="4">
        <v>43938</v>
      </c>
      <c r="U82" s="4">
        <v>43976</v>
      </c>
    </row>
    <row r="83" spans="1:22" x14ac:dyDescent="0.35">
      <c r="A83" t="s">
        <v>424</v>
      </c>
      <c r="B83" s="3" t="s">
        <v>135</v>
      </c>
      <c r="C83" t="s">
        <v>464</v>
      </c>
      <c r="D83">
        <v>45</v>
      </c>
      <c r="E83" s="5">
        <f t="shared" si="1"/>
        <v>6.4285714285714288</v>
      </c>
      <c r="F83" s="9" t="s">
        <v>480</v>
      </c>
      <c r="G83" t="s">
        <v>126</v>
      </c>
      <c r="H83">
        <v>120</v>
      </c>
      <c r="J83" t="s">
        <v>239</v>
      </c>
      <c r="L83" s="8"/>
      <c r="M83" t="s">
        <v>197</v>
      </c>
      <c r="N83">
        <v>30</v>
      </c>
      <c r="O83" s="4">
        <v>43948</v>
      </c>
      <c r="U83" s="4">
        <v>43976</v>
      </c>
    </row>
    <row r="84" spans="1:22" x14ac:dyDescent="0.35">
      <c r="A84" t="s">
        <v>425</v>
      </c>
      <c r="B84" s="3" t="s">
        <v>138</v>
      </c>
      <c r="C84" t="s">
        <v>465</v>
      </c>
      <c r="D84">
        <v>50</v>
      </c>
      <c r="E84" s="5">
        <f t="shared" si="1"/>
        <v>7.1428571428571432</v>
      </c>
      <c r="F84" s="9" t="s">
        <v>481</v>
      </c>
      <c r="G84" t="s">
        <v>468</v>
      </c>
      <c r="J84" t="s">
        <v>250</v>
      </c>
      <c r="L84" s="8">
        <v>96</v>
      </c>
      <c r="M84" t="s">
        <v>184</v>
      </c>
      <c r="N84">
        <v>25</v>
      </c>
      <c r="O84" s="4">
        <v>43955</v>
      </c>
      <c r="Q84" s="4">
        <v>43983</v>
      </c>
      <c r="U84" s="4">
        <v>44018</v>
      </c>
    </row>
    <row r="85" spans="1:22" x14ac:dyDescent="0.35">
      <c r="E85" s="5"/>
      <c r="L85" s="8"/>
    </row>
    <row r="86" spans="1:22" x14ac:dyDescent="0.35">
      <c r="E86" s="5"/>
      <c r="L86" s="8"/>
    </row>
    <row r="87" spans="1:22" x14ac:dyDescent="0.35">
      <c r="A87" s="6" t="s">
        <v>426</v>
      </c>
      <c r="E87" s="5"/>
      <c r="L87" s="8"/>
    </row>
    <row r="88" spans="1:22" x14ac:dyDescent="0.35">
      <c r="A88" s="6" t="s">
        <v>139</v>
      </c>
      <c r="E88" s="5"/>
      <c r="L88" s="8"/>
    </row>
    <row r="89" spans="1:22" x14ac:dyDescent="0.35">
      <c r="A89" t="s">
        <v>427</v>
      </c>
      <c r="B89" s="3" t="s">
        <v>140</v>
      </c>
      <c r="C89" t="s">
        <v>141</v>
      </c>
      <c r="D89">
        <v>51</v>
      </c>
      <c r="E89" s="5">
        <f t="shared" si="1"/>
        <v>7.2857142857142856</v>
      </c>
      <c r="F89" t="s">
        <v>482</v>
      </c>
      <c r="G89" t="s">
        <v>142</v>
      </c>
      <c r="H89">
        <v>17</v>
      </c>
      <c r="I89" s="7">
        <v>20</v>
      </c>
      <c r="J89" t="s">
        <v>251</v>
      </c>
      <c r="L89" s="8">
        <f>17*2*1.25</f>
        <v>42.5</v>
      </c>
      <c r="M89" t="s">
        <v>252</v>
      </c>
      <c r="N89">
        <v>15</v>
      </c>
      <c r="O89" s="4">
        <v>43983</v>
      </c>
      <c r="P89" s="4">
        <v>43987</v>
      </c>
      <c r="Q89" s="4">
        <v>43997</v>
      </c>
      <c r="U89" s="4">
        <v>44039</v>
      </c>
      <c r="V89" s="7">
        <v>6</v>
      </c>
    </row>
    <row r="90" spans="1:22" x14ac:dyDescent="0.35">
      <c r="A90" t="s">
        <v>428</v>
      </c>
      <c r="B90" s="3" t="s">
        <v>140</v>
      </c>
      <c r="C90" t="s">
        <v>143</v>
      </c>
      <c r="D90">
        <v>50</v>
      </c>
      <c r="E90" s="5">
        <f t="shared" si="1"/>
        <v>7.1428571428571432</v>
      </c>
      <c r="F90" s="9" t="s">
        <v>483</v>
      </c>
      <c r="G90" t="s">
        <v>142</v>
      </c>
      <c r="H90">
        <v>17</v>
      </c>
      <c r="I90" s="7">
        <v>10</v>
      </c>
      <c r="J90" t="s">
        <v>206</v>
      </c>
      <c r="L90" s="8">
        <f>17*1.25</f>
        <v>21.25</v>
      </c>
      <c r="M90" t="s">
        <v>252</v>
      </c>
      <c r="N90">
        <v>15</v>
      </c>
      <c r="O90" s="4">
        <v>43983</v>
      </c>
      <c r="P90" s="4">
        <v>43987</v>
      </c>
      <c r="Q90" s="4">
        <v>43997</v>
      </c>
      <c r="U90" s="4">
        <v>44039</v>
      </c>
      <c r="V90" s="7">
        <v>6</v>
      </c>
    </row>
    <row r="91" spans="1:22" x14ac:dyDescent="0.35">
      <c r="A91" t="s">
        <v>533</v>
      </c>
      <c r="B91" s="3" t="s">
        <v>140</v>
      </c>
      <c r="C91" t="s">
        <v>144</v>
      </c>
      <c r="D91">
        <v>55</v>
      </c>
      <c r="E91" s="5">
        <f t="shared" si="1"/>
        <v>7.8571428571428568</v>
      </c>
      <c r="F91" s="9" t="s">
        <v>483</v>
      </c>
      <c r="G91" t="s">
        <v>142</v>
      </c>
      <c r="H91">
        <v>17</v>
      </c>
      <c r="I91" s="7">
        <v>10</v>
      </c>
      <c r="J91" t="s">
        <v>253</v>
      </c>
      <c r="L91" s="8">
        <f>17*1.25</f>
        <v>21.25</v>
      </c>
      <c r="M91" t="s">
        <v>252</v>
      </c>
      <c r="N91">
        <v>15</v>
      </c>
      <c r="O91" s="4">
        <v>43983</v>
      </c>
      <c r="P91" s="4">
        <v>43987</v>
      </c>
      <c r="Q91" s="4">
        <v>43997</v>
      </c>
      <c r="U91" s="4">
        <v>44039</v>
      </c>
      <c r="V91" s="7">
        <v>6</v>
      </c>
    </row>
    <row r="92" spans="1:22" x14ac:dyDescent="0.35">
      <c r="A92" t="s">
        <v>537</v>
      </c>
      <c r="B92" s="3" t="s">
        <v>145</v>
      </c>
      <c r="C92" t="s">
        <v>146</v>
      </c>
      <c r="D92">
        <v>92</v>
      </c>
      <c r="E92" s="5">
        <f t="shared" si="1"/>
        <v>13.142857142857142</v>
      </c>
      <c r="F92" s="9" t="s">
        <v>483</v>
      </c>
      <c r="G92" t="s">
        <v>142</v>
      </c>
      <c r="H92">
        <v>17</v>
      </c>
      <c r="I92" s="7">
        <v>20</v>
      </c>
      <c r="J92" t="s">
        <v>254</v>
      </c>
      <c r="L92" s="8">
        <f>17*2*1.25</f>
        <v>42.5</v>
      </c>
      <c r="M92" t="s">
        <v>252</v>
      </c>
      <c r="N92">
        <v>15</v>
      </c>
      <c r="O92" s="4">
        <v>43983</v>
      </c>
      <c r="P92" s="4">
        <v>43987</v>
      </c>
      <c r="Q92" s="4">
        <v>43997</v>
      </c>
      <c r="U92" s="4">
        <v>44074</v>
      </c>
      <c r="V92" s="7">
        <v>4</v>
      </c>
    </row>
    <row r="93" spans="1:22" x14ac:dyDescent="0.35">
      <c r="A93" t="s">
        <v>535</v>
      </c>
      <c r="B93" s="3" t="s">
        <v>147</v>
      </c>
      <c r="C93" t="s">
        <v>148</v>
      </c>
      <c r="D93">
        <v>95</v>
      </c>
      <c r="E93" s="5">
        <f t="shared" si="1"/>
        <v>13.571428571428571</v>
      </c>
      <c r="F93" t="s">
        <v>482</v>
      </c>
      <c r="G93" t="s">
        <v>142</v>
      </c>
      <c r="H93">
        <v>17</v>
      </c>
      <c r="I93" s="7">
        <v>20</v>
      </c>
      <c r="J93" t="s">
        <v>255</v>
      </c>
      <c r="L93" s="8">
        <f>17*2*1.25</f>
        <v>42.5</v>
      </c>
      <c r="M93" t="s">
        <v>252</v>
      </c>
      <c r="N93">
        <v>15</v>
      </c>
      <c r="O93" s="4">
        <v>43983</v>
      </c>
      <c r="P93" s="4">
        <v>43987</v>
      </c>
      <c r="Q93" s="4">
        <v>43997</v>
      </c>
      <c r="U93" s="4">
        <v>44074</v>
      </c>
      <c r="V93" s="7">
        <v>4</v>
      </c>
    </row>
    <row r="94" spans="1:22" x14ac:dyDescent="0.35">
      <c r="A94" t="s">
        <v>536</v>
      </c>
      <c r="B94" s="3" t="s">
        <v>153</v>
      </c>
      <c r="C94" t="s">
        <v>256</v>
      </c>
      <c r="D94">
        <v>58</v>
      </c>
      <c r="E94" s="5">
        <f t="shared" si="1"/>
        <v>8.2857142857142865</v>
      </c>
      <c r="F94" t="s">
        <v>545</v>
      </c>
      <c r="G94" t="s">
        <v>155</v>
      </c>
      <c r="H94">
        <v>25</v>
      </c>
      <c r="I94" s="7">
        <v>20</v>
      </c>
      <c r="J94" t="s">
        <v>257</v>
      </c>
      <c r="L94" s="8">
        <f>25*2*1.25</f>
        <v>62.5</v>
      </c>
      <c r="M94" t="s">
        <v>252</v>
      </c>
      <c r="N94">
        <v>25</v>
      </c>
      <c r="O94" s="4">
        <v>43962</v>
      </c>
      <c r="Q94" s="4">
        <v>43983</v>
      </c>
      <c r="U94" s="4">
        <v>44018</v>
      </c>
      <c r="V94" s="7">
        <v>13</v>
      </c>
    </row>
    <row r="95" spans="1:22" x14ac:dyDescent="0.35">
      <c r="A95" t="s">
        <v>536</v>
      </c>
      <c r="B95" s="3" t="s">
        <v>153</v>
      </c>
      <c r="C95" t="s">
        <v>258</v>
      </c>
      <c r="D95">
        <v>57</v>
      </c>
      <c r="E95" s="5">
        <f t="shared" si="1"/>
        <v>8.1428571428571423</v>
      </c>
      <c r="F95" t="s">
        <v>545</v>
      </c>
      <c r="G95" t="s">
        <v>155</v>
      </c>
      <c r="H95">
        <v>25</v>
      </c>
      <c r="I95" s="7">
        <v>20</v>
      </c>
      <c r="J95" t="s">
        <v>259</v>
      </c>
      <c r="L95" s="8">
        <f>25*2*1.25</f>
        <v>62.5</v>
      </c>
      <c r="M95" t="s">
        <v>252</v>
      </c>
      <c r="N95">
        <v>25</v>
      </c>
      <c r="O95" s="4">
        <v>43962</v>
      </c>
      <c r="Q95" s="4">
        <v>43983</v>
      </c>
      <c r="U95" s="4">
        <v>44018</v>
      </c>
      <c r="V95" s="7">
        <v>13</v>
      </c>
    </row>
    <row r="96" spans="1:22" x14ac:dyDescent="0.35">
      <c r="E96" s="5"/>
      <c r="L96" s="8"/>
    </row>
    <row r="97" spans="1:22" x14ac:dyDescent="0.35">
      <c r="E97" s="5"/>
      <c r="L97" s="8"/>
    </row>
    <row r="98" spans="1:22" x14ac:dyDescent="0.35">
      <c r="A98" s="2" t="s">
        <v>436</v>
      </c>
      <c r="E98" s="5"/>
      <c r="L98" s="8"/>
    </row>
    <row r="99" spans="1:22" x14ac:dyDescent="0.35">
      <c r="A99" s="6" t="s">
        <v>157</v>
      </c>
      <c r="E99" s="5"/>
      <c r="L99" s="8"/>
    </row>
    <row r="100" spans="1:22" x14ac:dyDescent="0.35">
      <c r="A100" t="s">
        <v>437</v>
      </c>
      <c r="B100" s="3" t="s">
        <v>158</v>
      </c>
      <c r="C100" t="s">
        <v>159</v>
      </c>
      <c r="D100">
        <v>110</v>
      </c>
      <c r="E100" s="5">
        <f t="shared" si="1"/>
        <v>15.714285714285714</v>
      </c>
      <c r="F100" t="s">
        <v>469</v>
      </c>
      <c r="G100" t="s">
        <v>155</v>
      </c>
      <c r="H100">
        <v>25</v>
      </c>
      <c r="I100" s="7">
        <v>20</v>
      </c>
      <c r="J100" t="s">
        <v>261</v>
      </c>
      <c r="L100" s="8">
        <f>25*2*1.25</f>
        <v>62.5</v>
      </c>
      <c r="M100" t="s">
        <v>262</v>
      </c>
      <c r="N100">
        <v>70</v>
      </c>
      <c r="O100" s="4">
        <v>43899</v>
      </c>
      <c r="Q100" s="4">
        <v>43969</v>
      </c>
      <c r="U100" s="4">
        <v>44025</v>
      </c>
      <c r="V100" s="7" t="s">
        <v>672</v>
      </c>
    </row>
    <row r="101" spans="1:22" x14ac:dyDescent="0.35">
      <c r="A101" t="s">
        <v>437</v>
      </c>
      <c r="B101" s="3" t="s">
        <v>158</v>
      </c>
      <c r="C101" t="s">
        <v>161</v>
      </c>
      <c r="D101">
        <v>105</v>
      </c>
      <c r="E101" s="5">
        <f t="shared" si="1"/>
        <v>15</v>
      </c>
      <c r="F101" t="s">
        <v>489</v>
      </c>
      <c r="G101" t="s">
        <v>155</v>
      </c>
      <c r="H101">
        <v>25</v>
      </c>
      <c r="I101" s="7">
        <v>15</v>
      </c>
      <c r="L101" s="8">
        <f>25*1.5*1.25</f>
        <v>46.875</v>
      </c>
      <c r="M101" t="s">
        <v>262</v>
      </c>
      <c r="N101">
        <v>70</v>
      </c>
      <c r="O101" s="4">
        <v>43899</v>
      </c>
      <c r="Q101" s="4">
        <v>43969</v>
      </c>
      <c r="U101" s="4">
        <v>44025</v>
      </c>
      <c r="V101" s="7" t="s">
        <v>672</v>
      </c>
    </row>
    <row r="102" spans="1:22" x14ac:dyDescent="0.35">
      <c r="A102" t="s">
        <v>438</v>
      </c>
      <c r="B102" s="3" t="s">
        <v>158</v>
      </c>
      <c r="C102" t="s">
        <v>163</v>
      </c>
      <c r="D102">
        <v>110</v>
      </c>
      <c r="E102" s="5">
        <f t="shared" si="1"/>
        <v>15.714285714285714</v>
      </c>
      <c r="F102" t="s">
        <v>469</v>
      </c>
      <c r="G102" t="s">
        <v>155</v>
      </c>
      <c r="H102">
        <v>25</v>
      </c>
      <c r="I102" s="7">
        <v>15</v>
      </c>
      <c r="J102" t="s">
        <v>263</v>
      </c>
      <c r="L102" s="8">
        <f>25*1.5*1.25</f>
        <v>46.875</v>
      </c>
      <c r="M102" t="s">
        <v>262</v>
      </c>
      <c r="N102">
        <v>70</v>
      </c>
      <c r="O102" s="4">
        <v>43899</v>
      </c>
      <c r="Q102" s="4">
        <v>43969</v>
      </c>
      <c r="U102" s="4">
        <v>44025</v>
      </c>
      <c r="V102" s="7" t="s">
        <v>672</v>
      </c>
    </row>
    <row r="103" spans="1:22" x14ac:dyDescent="0.35">
      <c r="A103" t="s">
        <v>538</v>
      </c>
      <c r="B103" s="3" t="s">
        <v>158</v>
      </c>
      <c r="C103" t="s">
        <v>264</v>
      </c>
      <c r="D103">
        <v>110</v>
      </c>
      <c r="E103" s="5">
        <f t="shared" si="1"/>
        <v>15.714285714285714</v>
      </c>
      <c r="F103" t="s">
        <v>546</v>
      </c>
      <c r="G103" t="s">
        <v>155</v>
      </c>
      <c r="H103">
        <v>25</v>
      </c>
      <c r="I103" s="7">
        <v>15</v>
      </c>
      <c r="J103" t="s">
        <v>265</v>
      </c>
      <c r="L103" s="8">
        <f>25*1.5*1.25</f>
        <v>46.875</v>
      </c>
      <c r="M103" t="s">
        <v>262</v>
      </c>
      <c r="N103">
        <v>70</v>
      </c>
      <c r="O103" s="4">
        <v>43899</v>
      </c>
      <c r="Q103" s="4">
        <v>43969</v>
      </c>
      <c r="U103" s="4">
        <v>44025</v>
      </c>
      <c r="V103" s="7" t="s">
        <v>672</v>
      </c>
    </row>
    <row r="104" spans="1:22" x14ac:dyDescent="0.35">
      <c r="A104" t="s">
        <v>539</v>
      </c>
      <c r="B104" s="3" t="s">
        <v>158</v>
      </c>
      <c r="C104" t="s">
        <v>165</v>
      </c>
      <c r="D104">
        <v>113</v>
      </c>
      <c r="E104" s="5">
        <f t="shared" si="1"/>
        <v>16.142857142857142</v>
      </c>
      <c r="F104" s="9" t="s">
        <v>483</v>
      </c>
      <c r="G104" t="s">
        <v>155</v>
      </c>
      <c r="H104">
        <v>25</v>
      </c>
      <c r="I104" s="7">
        <v>15</v>
      </c>
      <c r="J104" t="s">
        <v>266</v>
      </c>
      <c r="L104" s="8">
        <f>25*1.5*1.25</f>
        <v>46.875</v>
      </c>
      <c r="M104" t="s">
        <v>262</v>
      </c>
      <c r="N104">
        <v>70</v>
      </c>
      <c r="O104" s="4">
        <v>43899</v>
      </c>
      <c r="Q104" s="4">
        <v>43969</v>
      </c>
      <c r="U104" s="4">
        <v>44025</v>
      </c>
      <c r="V104" s="7" t="s">
        <v>672</v>
      </c>
    </row>
    <row r="105" spans="1:22" x14ac:dyDescent="0.35">
      <c r="A105" t="s">
        <v>540</v>
      </c>
      <c r="B105" s="3" t="s">
        <v>169</v>
      </c>
      <c r="C105" t="s">
        <v>267</v>
      </c>
      <c r="D105">
        <v>130</v>
      </c>
      <c r="E105" s="5">
        <f t="shared" si="1"/>
        <v>18.571428571428573</v>
      </c>
      <c r="F105" t="s">
        <v>547</v>
      </c>
      <c r="G105" t="s">
        <v>155</v>
      </c>
      <c r="H105">
        <v>25</v>
      </c>
      <c r="I105" s="7">
        <v>5</v>
      </c>
      <c r="J105" t="s">
        <v>268</v>
      </c>
      <c r="L105" s="8">
        <f>25*0.5*1.25</f>
        <v>15.625</v>
      </c>
      <c r="M105" t="s">
        <v>262</v>
      </c>
      <c r="N105">
        <v>60</v>
      </c>
      <c r="O105" s="4">
        <v>43899</v>
      </c>
      <c r="Q105" s="4">
        <v>43997</v>
      </c>
      <c r="U105" s="4">
        <v>44046</v>
      </c>
      <c r="V105" s="7">
        <v>8</v>
      </c>
    </row>
    <row r="106" spans="1:22" x14ac:dyDescent="0.35">
      <c r="A106" t="s">
        <v>440</v>
      </c>
      <c r="B106" s="3" t="s">
        <v>169</v>
      </c>
      <c r="C106" t="s">
        <v>172</v>
      </c>
      <c r="D106">
        <v>110</v>
      </c>
      <c r="E106" s="5">
        <f t="shared" si="1"/>
        <v>15.714285714285714</v>
      </c>
      <c r="F106" s="9" t="s">
        <v>487</v>
      </c>
      <c r="G106" t="s">
        <v>155</v>
      </c>
      <c r="H106">
        <v>25</v>
      </c>
      <c r="I106" s="7">
        <v>5</v>
      </c>
      <c r="J106" t="s">
        <v>268</v>
      </c>
      <c r="L106" s="8">
        <f>25*0.5*1.25</f>
        <v>15.625</v>
      </c>
      <c r="M106" t="s">
        <v>262</v>
      </c>
      <c r="N106">
        <v>60</v>
      </c>
      <c r="O106" s="4">
        <v>43899</v>
      </c>
      <c r="Q106" s="4">
        <v>43997</v>
      </c>
      <c r="U106" s="4">
        <v>44046</v>
      </c>
      <c r="V106" s="7">
        <v>8</v>
      </c>
    </row>
    <row r="107" spans="1:22" x14ac:dyDescent="0.35">
      <c r="E107" s="5"/>
      <c r="L107" s="8"/>
    </row>
    <row r="108" spans="1:22" x14ac:dyDescent="0.35">
      <c r="E108" s="5"/>
      <c r="L108" s="8"/>
    </row>
    <row r="109" spans="1:22" x14ac:dyDescent="0.35">
      <c r="A109" s="2" t="s">
        <v>541</v>
      </c>
      <c r="E109" s="5"/>
      <c r="L109" s="8"/>
    </row>
    <row r="110" spans="1:22" x14ac:dyDescent="0.35">
      <c r="A110" s="6" t="s">
        <v>177</v>
      </c>
      <c r="E110" s="5"/>
      <c r="L110" s="8"/>
    </row>
    <row r="111" spans="1:22" x14ac:dyDescent="0.35">
      <c r="A111" t="s">
        <v>616</v>
      </c>
      <c r="B111" s="3" t="s">
        <v>178</v>
      </c>
      <c r="C111" t="s">
        <v>465</v>
      </c>
      <c r="D111">
        <v>50</v>
      </c>
      <c r="E111" s="5">
        <f t="shared" si="1"/>
        <v>7.1428571428571432</v>
      </c>
      <c r="F111" t="s">
        <v>471</v>
      </c>
      <c r="G111" t="s">
        <v>468</v>
      </c>
      <c r="J111" t="s">
        <v>250</v>
      </c>
      <c r="L111" s="8">
        <v>96</v>
      </c>
      <c r="M111" t="s">
        <v>184</v>
      </c>
      <c r="N111">
        <v>25</v>
      </c>
      <c r="O111" s="4">
        <v>43955</v>
      </c>
      <c r="Q111" s="4">
        <v>43983</v>
      </c>
      <c r="U111" s="4">
        <v>44018</v>
      </c>
    </row>
    <row r="112" spans="1:22" x14ac:dyDescent="0.35">
      <c r="E112" s="5"/>
      <c r="L112" s="8"/>
    </row>
    <row r="113" spans="1:21" x14ac:dyDescent="0.35">
      <c r="E113" s="5"/>
      <c r="L113" s="8"/>
    </row>
    <row r="114" spans="1:21" x14ac:dyDescent="0.35">
      <c r="A114" s="2" t="s">
        <v>441</v>
      </c>
      <c r="E114" s="5"/>
      <c r="L114" s="8"/>
    </row>
    <row r="115" spans="1:21" x14ac:dyDescent="0.35">
      <c r="A115" s="2" t="s">
        <v>179</v>
      </c>
      <c r="E115" s="5"/>
      <c r="L115" s="8"/>
    </row>
    <row r="116" spans="1:21" x14ac:dyDescent="0.35">
      <c r="A116" t="s">
        <v>442</v>
      </c>
      <c r="B116" s="3" t="s">
        <v>180</v>
      </c>
      <c r="C116" t="s">
        <v>542</v>
      </c>
      <c r="D116">
        <v>50</v>
      </c>
      <c r="E116" s="5">
        <f t="shared" si="1"/>
        <v>7.1428571428571432</v>
      </c>
      <c r="F116" s="9" t="s">
        <v>489</v>
      </c>
      <c r="G116" t="s">
        <v>468</v>
      </c>
      <c r="I116" s="7">
        <v>5</v>
      </c>
      <c r="J116" t="s">
        <v>250</v>
      </c>
      <c r="L116" s="8">
        <v>96</v>
      </c>
      <c r="M116" t="s">
        <v>184</v>
      </c>
      <c r="N116">
        <v>25</v>
      </c>
      <c r="O116" s="4">
        <v>43955</v>
      </c>
      <c r="Q116" s="4">
        <v>43983</v>
      </c>
      <c r="U116" s="4">
        <v>44018</v>
      </c>
    </row>
    <row r="117" spans="1:21" x14ac:dyDescent="0.35">
      <c r="L117" s="8"/>
    </row>
    <row r="118" spans="1:21" x14ac:dyDescent="0.35">
      <c r="L118" s="8"/>
    </row>
    <row r="119" spans="1:21" x14ac:dyDescent="0.35">
      <c r="L119" s="8"/>
    </row>
    <row r="120" spans="1:21" x14ac:dyDescent="0.35">
      <c r="L120" s="8"/>
    </row>
    <row r="121" spans="1:21" x14ac:dyDescent="0.35">
      <c r="L121" s="8"/>
    </row>
    <row r="122" spans="1:21" x14ac:dyDescent="0.35">
      <c r="L122" s="8"/>
    </row>
    <row r="123" spans="1:21" x14ac:dyDescent="0.35">
      <c r="L123" s="8"/>
    </row>
    <row r="124" spans="1:21" x14ac:dyDescent="0.35">
      <c r="L124" s="8"/>
    </row>
    <row r="125" spans="1:21" x14ac:dyDescent="0.35">
      <c r="L125" s="8"/>
    </row>
    <row r="126" spans="1:21" x14ac:dyDescent="0.35">
      <c r="L126" s="8"/>
    </row>
    <row r="127" spans="1:21" x14ac:dyDescent="0.35">
      <c r="L127" s="8"/>
    </row>
    <row r="128" spans="1:21" x14ac:dyDescent="0.35">
      <c r="L128" s="8"/>
    </row>
    <row r="129" spans="12:12" x14ac:dyDescent="0.35">
      <c r="L129" s="8"/>
    </row>
    <row r="130" spans="12:12" x14ac:dyDescent="0.35">
      <c r="L130" s="8"/>
    </row>
    <row r="131" spans="12:12" x14ac:dyDescent="0.35">
      <c r="L131" s="8"/>
    </row>
    <row r="132" spans="12:12" x14ac:dyDescent="0.35">
      <c r="L132" s="8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9068B-6FAE-47AA-B39A-F9BD869556E7}">
  <dimension ref="A1:V160"/>
  <sheetViews>
    <sheetView tabSelected="1" zoomScale="70" zoomScaleNormal="70" workbookViewId="0">
      <pane ySplit="1" topLeftCell="A68" activePane="bottomLeft" state="frozen"/>
      <selection pane="bottomLeft" activeCell="V25" sqref="V25"/>
    </sheetView>
  </sheetViews>
  <sheetFormatPr defaultColWidth="8.7265625" defaultRowHeight="14.5" x14ac:dyDescent="0.35"/>
  <cols>
    <col min="1" max="1" width="26.54296875" style="14" customWidth="1"/>
    <col min="2" max="2" width="34.453125" style="13" customWidth="1"/>
    <col min="3" max="3" width="20.81640625" style="14" customWidth="1"/>
    <col min="4" max="5" width="10.54296875" style="14" customWidth="1"/>
    <col min="6" max="6" width="17.90625" style="14" bestFit="1" customWidth="1"/>
    <col min="7" max="7" width="24.7265625" style="14" bestFit="1" customWidth="1"/>
    <col min="8" max="8" width="6.6328125" style="14" bestFit="1" customWidth="1"/>
    <col min="9" max="9" width="10.453125" style="16" customWidth="1"/>
    <col min="10" max="10" width="8.453125" style="17" customWidth="1"/>
    <col min="11" max="11" width="20.81640625" style="14" bestFit="1" customWidth="1"/>
    <col min="12" max="12" width="24.08984375" style="14" customWidth="1"/>
    <col min="13" max="13" width="11.81640625" style="14" customWidth="1"/>
    <col min="14" max="14" width="10.54296875" style="14" customWidth="1"/>
    <col min="15" max="15" width="20.81640625" style="18" customWidth="1"/>
    <col min="16" max="16" width="12.54296875" style="39" customWidth="1"/>
    <col min="17" max="17" width="11.54296875" style="18" customWidth="1"/>
    <col min="18" max="18" width="11.54296875" style="39" customWidth="1"/>
    <col min="19" max="19" width="16.453125" style="18" customWidth="1"/>
    <col min="20" max="20" width="14.1796875" style="39" customWidth="1"/>
    <col min="21" max="21" width="10.54296875" style="14" customWidth="1"/>
    <col min="22" max="22" width="10.54296875" style="16" customWidth="1"/>
    <col min="23" max="1023" width="8.453125" style="14" customWidth="1"/>
    <col min="1024" max="16384" width="8.7265625" style="14"/>
  </cols>
  <sheetData>
    <row r="1" spans="1:22" s="11" customFormat="1" ht="44" thickBot="1" x14ac:dyDescent="0.4">
      <c r="A1" s="1" t="s">
        <v>384</v>
      </c>
      <c r="B1" s="1" t="s">
        <v>444</v>
      </c>
      <c r="C1" s="1" t="s">
        <v>445</v>
      </c>
      <c r="D1" s="1" t="s">
        <v>446</v>
      </c>
      <c r="E1" s="1" t="s">
        <v>447</v>
      </c>
      <c r="F1" s="1" t="s">
        <v>448</v>
      </c>
      <c r="G1" s="1" t="s">
        <v>449</v>
      </c>
      <c r="H1" s="1" t="s">
        <v>450</v>
      </c>
      <c r="I1" s="1" t="s">
        <v>451</v>
      </c>
      <c r="J1" s="1" t="s">
        <v>459</v>
      </c>
      <c r="K1" s="1" t="s">
        <v>452</v>
      </c>
      <c r="L1" s="1" t="s">
        <v>460</v>
      </c>
      <c r="M1" s="1" t="s">
        <v>461</v>
      </c>
      <c r="N1" s="1" t="s">
        <v>462</v>
      </c>
      <c r="O1" s="1" t="s">
        <v>453</v>
      </c>
      <c r="P1" s="1" t="s">
        <v>457</v>
      </c>
      <c r="Q1" s="1" t="s">
        <v>454</v>
      </c>
      <c r="R1" s="1" t="s">
        <v>458</v>
      </c>
      <c r="S1" s="1" t="s">
        <v>455</v>
      </c>
      <c r="T1" s="1" t="s">
        <v>456</v>
      </c>
      <c r="U1" s="1" t="s">
        <v>674</v>
      </c>
      <c r="V1" s="1" t="s">
        <v>673</v>
      </c>
    </row>
    <row r="2" spans="1:22" ht="30" customHeight="1" x14ac:dyDescent="0.35">
      <c r="A2" s="2" t="s">
        <v>385</v>
      </c>
      <c r="F2" s="15" t="s">
        <v>269</v>
      </c>
      <c r="G2" s="37" t="s">
        <v>493</v>
      </c>
      <c r="K2" s="37" t="s">
        <v>570</v>
      </c>
      <c r="L2" s="27" t="s">
        <v>571</v>
      </c>
    </row>
    <row r="3" spans="1:22" x14ac:dyDescent="0.35">
      <c r="A3" s="2" t="s">
        <v>0</v>
      </c>
      <c r="L3" s="19"/>
    </row>
    <row r="4" spans="1:22" x14ac:dyDescent="0.35">
      <c r="A4" t="s">
        <v>520</v>
      </c>
      <c r="B4" s="13" t="s">
        <v>2</v>
      </c>
      <c r="C4" s="14" t="s">
        <v>182</v>
      </c>
      <c r="D4" s="14">
        <v>80</v>
      </c>
      <c r="E4" s="20">
        <f t="shared" ref="E4:E27" si="0">D4/7</f>
        <v>11.428571428571429</v>
      </c>
      <c r="F4" s="12" t="s">
        <v>472</v>
      </c>
      <c r="G4" s="14" t="s">
        <v>3</v>
      </c>
      <c r="H4" s="14">
        <v>66</v>
      </c>
      <c r="I4" s="16">
        <v>15</v>
      </c>
      <c r="J4" s="14" t="s">
        <v>270</v>
      </c>
      <c r="L4" s="21">
        <v>96</v>
      </c>
      <c r="M4" s="14" t="s">
        <v>184</v>
      </c>
      <c r="N4" s="14">
        <v>30</v>
      </c>
      <c r="O4" s="22">
        <v>44375</v>
      </c>
      <c r="P4" s="40">
        <v>44384</v>
      </c>
      <c r="Q4" s="22">
        <v>44403</v>
      </c>
      <c r="R4" s="40">
        <v>44413</v>
      </c>
      <c r="T4" s="41"/>
      <c r="U4" s="23"/>
      <c r="V4" s="16">
        <v>3</v>
      </c>
    </row>
    <row r="5" spans="1:22" x14ac:dyDescent="0.35">
      <c r="A5" t="s">
        <v>386</v>
      </c>
      <c r="B5" s="13" t="s">
        <v>4</v>
      </c>
      <c r="C5" s="14" t="s">
        <v>271</v>
      </c>
      <c r="D5" s="14">
        <v>70</v>
      </c>
      <c r="E5" s="20">
        <f t="shared" si="0"/>
        <v>10</v>
      </c>
      <c r="F5" s="13" t="s">
        <v>471</v>
      </c>
      <c r="G5" s="14" t="s">
        <v>6</v>
      </c>
      <c r="H5" s="14">
        <v>50</v>
      </c>
      <c r="I5" s="16">
        <v>20</v>
      </c>
      <c r="J5" s="14" t="s">
        <v>272</v>
      </c>
      <c r="L5" s="21">
        <f>50*2*1.25</f>
        <v>125</v>
      </c>
      <c r="M5" s="14" t="s">
        <v>184</v>
      </c>
      <c r="N5" s="14">
        <v>30</v>
      </c>
      <c r="O5" s="22">
        <v>44298</v>
      </c>
      <c r="P5" s="40">
        <v>44300</v>
      </c>
      <c r="Q5" s="22">
        <v>44326</v>
      </c>
      <c r="R5" s="41">
        <v>44334</v>
      </c>
      <c r="U5" s="23"/>
      <c r="V5" s="16">
        <v>20</v>
      </c>
    </row>
    <row r="6" spans="1:22" x14ac:dyDescent="0.35">
      <c r="A6" s="14" t="s">
        <v>595</v>
      </c>
      <c r="B6" s="13" t="s">
        <v>4</v>
      </c>
      <c r="C6" s="14" t="s">
        <v>273</v>
      </c>
      <c r="D6" s="14">
        <v>70</v>
      </c>
      <c r="E6" s="20">
        <f t="shared" si="0"/>
        <v>10</v>
      </c>
      <c r="F6" s="13" t="s">
        <v>469</v>
      </c>
      <c r="G6" s="14" t="s">
        <v>6</v>
      </c>
      <c r="H6" s="14">
        <v>50</v>
      </c>
      <c r="I6" s="16">
        <v>5</v>
      </c>
      <c r="J6" s="14" t="s">
        <v>274</v>
      </c>
      <c r="L6" s="21">
        <v>32</v>
      </c>
      <c r="M6" s="14" t="s">
        <v>184</v>
      </c>
      <c r="N6" s="14">
        <v>30</v>
      </c>
      <c r="O6" s="22">
        <v>44298</v>
      </c>
      <c r="P6" s="40">
        <v>44299</v>
      </c>
      <c r="Q6" s="22">
        <v>44326</v>
      </c>
      <c r="R6" s="41">
        <v>44334</v>
      </c>
      <c r="U6" s="23"/>
      <c r="V6" s="16">
        <v>20</v>
      </c>
    </row>
    <row r="7" spans="1:22" x14ac:dyDescent="0.35">
      <c r="A7" s="14" t="s">
        <v>387</v>
      </c>
      <c r="B7" s="13" t="s">
        <v>4</v>
      </c>
      <c r="C7" s="14" t="s">
        <v>275</v>
      </c>
      <c r="D7" s="14">
        <v>70</v>
      </c>
      <c r="E7" s="20">
        <f t="shared" si="0"/>
        <v>10</v>
      </c>
      <c r="F7" s="24" t="s">
        <v>572</v>
      </c>
      <c r="G7" s="14" t="s">
        <v>6</v>
      </c>
      <c r="H7" s="14">
        <v>50</v>
      </c>
      <c r="I7" s="16">
        <v>15</v>
      </c>
      <c r="J7" s="14" t="s">
        <v>274</v>
      </c>
      <c r="L7" s="21">
        <v>96</v>
      </c>
      <c r="M7" s="14" t="s">
        <v>184</v>
      </c>
      <c r="N7" s="14">
        <v>30</v>
      </c>
      <c r="O7" s="22">
        <v>44298</v>
      </c>
      <c r="P7" s="40">
        <v>44300</v>
      </c>
      <c r="Q7" s="22">
        <v>44326</v>
      </c>
      <c r="R7" s="41">
        <v>44334</v>
      </c>
      <c r="U7" s="23"/>
      <c r="V7" s="16">
        <v>20</v>
      </c>
    </row>
    <row r="8" spans="1:22" x14ac:dyDescent="0.35">
      <c r="A8" s="14" t="s">
        <v>8</v>
      </c>
      <c r="B8" s="13" t="s">
        <v>9</v>
      </c>
      <c r="C8" s="14" t="s">
        <v>188</v>
      </c>
      <c r="D8" s="14">
        <v>71</v>
      </c>
      <c r="E8" s="20">
        <f t="shared" si="0"/>
        <v>10.142857142857142</v>
      </c>
      <c r="F8" s="12" t="s">
        <v>572</v>
      </c>
      <c r="G8" s="14" t="s">
        <v>1</v>
      </c>
      <c r="H8" s="14">
        <v>50</v>
      </c>
      <c r="I8" s="16">
        <v>10</v>
      </c>
      <c r="J8" s="14" t="s">
        <v>276</v>
      </c>
      <c r="L8" s="21">
        <v>63</v>
      </c>
      <c r="M8" s="14" t="s">
        <v>184</v>
      </c>
      <c r="N8" s="14">
        <v>35</v>
      </c>
      <c r="O8" s="22">
        <v>44291</v>
      </c>
      <c r="P8" s="40">
        <v>44300</v>
      </c>
      <c r="Q8" s="22">
        <v>44326</v>
      </c>
      <c r="R8" s="41">
        <v>44335</v>
      </c>
      <c r="U8" s="23"/>
      <c r="V8" s="16">
        <v>9</v>
      </c>
    </row>
    <row r="9" spans="1:22" x14ac:dyDescent="0.35">
      <c r="A9" s="14" t="s">
        <v>8</v>
      </c>
      <c r="B9" s="13" t="s">
        <v>9</v>
      </c>
      <c r="C9" s="14" t="s">
        <v>277</v>
      </c>
      <c r="D9" s="14">
        <v>70</v>
      </c>
      <c r="E9" s="20">
        <f t="shared" si="0"/>
        <v>10</v>
      </c>
      <c r="F9" s="13" t="s">
        <v>573</v>
      </c>
      <c r="G9" s="14" t="s">
        <v>1</v>
      </c>
      <c r="H9" s="14">
        <v>50</v>
      </c>
      <c r="I9" s="16">
        <v>10</v>
      </c>
      <c r="J9" s="14" t="s">
        <v>276</v>
      </c>
      <c r="L9" s="21">
        <v>63</v>
      </c>
      <c r="M9" s="14" t="s">
        <v>184</v>
      </c>
      <c r="N9" s="14">
        <v>35</v>
      </c>
      <c r="O9" s="22">
        <v>44291</v>
      </c>
      <c r="P9" s="40">
        <v>44300</v>
      </c>
      <c r="Q9" s="22">
        <v>44326</v>
      </c>
      <c r="R9" s="41">
        <v>44335</v>
      </c>
      <c r="U9" s="23"/>
      <c r="V9" s="16">
        <v>9</v>
      </c>
    </row>
    <row r="10" spans="1:22" x14ac:dyDescent="0.35">
      <c r="A10" s="14" t="s">
        <v>388</v>
      </c>
      <c r="B10" s="13" t="s">
        <v>11</v>
      </c>
      <c r="C10" s="14" t="s">
        <v>278</v>
      </c>
      <c r="D10" s="14">
        <v>70</v>
      </c>
      <c r="E10" s="20">
        <f t="shared" si="0"/>
        <v>10</v>
      </c>
      <c r="F10" s="12" t="s">
        <v>472</v>
      </c>
      <c r="G10" s="14" t="s">
        <v>13</v>
      </c>
      <c r="H10" s="14">
        <v>150</v>
      </c>
      <c r="I10" s="16" t="s">
        <v>279</v>
      </c>
      <c r="J10" s="14" t="s">
        <v>280</v>
      </c>
      <c r="L10" s="25" t="s">
        <v>281</v>
      </c>
      <c r="M10" s="14" t="s">
        <v>184</v>
      </c>
      <c r="N10" s="14">
        <v>30</v>
      </c>
      <c r="O10" s="22">
        <v>44298</v>
      </c>
      <c r="P10" s="40">
        <v>44299</v>
      </c>
      <c r="Q10" s="22">
        <v>44326</v>
      </c>
      <c r="R10" s="41">
        <v>44336</v>
      </c>
      <c r="U10" s="23"/>
      <c r="V10" s="16" t="s">
        <v>194</v>
      </c>
    </row>
    <row r="11" spans="1:22" x14ac:dyDescent="0.35">
      <c r="A11" t="s">
        <v>389</v>
      </c>
      <c r="B11" s="13" t="s">
        <v>11</v>
      </c>
      <c r="C11" s="14" t="s">
        <v>282</v>
      </c>
      <c r="D11" s="14">
        <v>70</v>
      </c>
      <c r="E11" s="20">
        <f t="shared" si="0"/>
        <v>10</v>
      </c>
      <c r="F11" s="12" t="s">
        <v>572</v>
      </c>
      <c r="G11" s="14" t="s">
        <v>13</v>
      </c>
      <c r="H11" s="14">
        <v>150</v>
      </c>
      <c r="I11" s="16" t="s">
        <v>283</v>
      </c>
      <c r="J11" s="14" t="s">
        <v>280</v>
      </c>
      <c r="L11" s="25" t="s">
        <v>284</v>
      </c>
      <c r="M11" s="14" t="s">
        <v>184</v>
      </c>
      <c r="N11" s="14">
        <v>30</v>
      </c>
      <c r="O11" s="22">
        <v>44298</v>
      </c>
      <c r="P11" s="40">
        <v>44300</v>
      </c>
      <c r="Q11" s="22">
        <v>44326</v>
      </c>
      <c r="R11" s="41">
        <v>44333</v>
      </c>
      <c r="U11" s="23"/>
      <c r="V11" s="16" t="s">
        <v>285</v>
      </c>
    </row>
    <row r="12" spans="1:22" x14ac:dyDescent="0.35">
      <c r="A12" t="s">
        <v>521</v>
      </c>
      <c r="B12" s="13" t="s">
        <v>15</v>
      </c>
      <c r="C12" s="14" t="s">
        <v>286</v>
      </c>
      <c r="D12" s="14">
        <v>55</v>
      </c>
      <c r="E12" s="20">
        <f t="shared" si="0"/>
        <v>7.8571428571428568</v>
      </c>
      <c r="F12" s="12" t="s">
        <v>477</v>
      </c>
      <c r="G12" s="14" t="s">
        <v>13</v>
      </c>
      <c r="H12" s="14">
        <v>150</v>
      </c>
      <c r="I12" s="16" t="s">
        <v>287</v>
      </c>
      <c r="J12" s="14" t="s">
        <v>288</v>
      </c>
      <c r="L12" s="21">
        <v>75</v>
      </c>
      <c r="M12" s="14" t="s">
        <v>197</v>
      </c>
      <c r="N12" s="14">
        <v>30</v>
      </c>
      <c r="O12" s="22" t="s">
        <v>587</v>
      </c>
      <c r="P12" s="40" t="s">
        <v>652</v>
      </c>
      <c r="Q12" s="22" t="s">
        <v>590</v>
      </c>
      <c r="R12" s="41" t="s">
        <v>653</v>
      </c>
      <c r="U12" s="43">
        <v>44354</v>
      </c>
      <c r="V12" s="16">
        <v>3.4</v>
      </c>
    </row>
    <row r="13" spans="1:22" x14ac:dyDescent="0.35">
      <c r="A13" s="14" t="s">
        <v>17</v>
      </c>
      <c r="B13" s="13" t="s">
        <v>15</v>
      </c>
      <c r="C13" s="14" t="s">
        <v>18</v>
      </c>
      <c r="D13" s="14">
        <v>60</v>
      </c>
      <c r="E13" s="20">
        <f t="shared" si="0"/>
        <v>8.5714285714285712</v>
      </c>
      <c r="F13" s="15" t="s">
        <v>19</v>
      </c>
      <c r="G13" s="14" t="s">
        <v>13</v>
      </c>
      <c r="H13" s="14">
        <v>150</v>
      </c>
      <c r="I13" s="16" t="s">
        <v>287</v>
      </c>
      <c r="J13" s="14" t="s">
        <v>288</v>
      </c>
      <c r="L13" s="21">
        <v>75</v>
      </c>
      <c r="M13" s="14" t="s">
        <v>197</v>
      </c>
      <c r="N13" s="14">
        <v>30</v>
      </c>
      <c r="O13" s="22" t="s">
        <v>587</v>
      </c>
      <c r="P13" s="40" t="s">
        <v>652</v>
      </c>
      <c r="Q13" s="22" t="s">
        <v>590</v>
      </c>
      <c r="R13" s="41" t="s">
        <v>653</v>
      </c>
      <c r="U13" s="43">
        <v>44354</v>
      </c>
      <c r="V13" s="16">
        <v>3.4</v>
      </c>
    </row>
    <row r="14" spans="1:22" x14ac:dyDescent="0.35">
      <c r="A14" t="s">
        <v>391</v>
      </c>
      <c r="B14" s="13" t="s">
        <v>20</v>
      </c>
      <c r="C14" s="14" t="s">
        <v>21</v>
      </c>
      <c r="D14" s="14">
        <v>50</v>
      </c>
      <c r="E14" s="20">
        <f t="shared" si="0"/>
        <v>7.1428571428571432</v>
      </c>
      <c r="F14" s="15" t="s">
        <v>22</v>
      </c>
      <c r="G14" s="14" t="s">
        <v>23</v>
      </c>
      <c r="H14" s="14">
        <v>500</v>
      </c>
      <c r="I14" s="16">
        <v>5</v>
      </c>
      <c r="J14" s="14" t="s">
        <v>221</v>
      </c>
      <c r="K14" s="14" t="s">
        <v>226</v>
      </c>
      <c r="L14" s="21"/>
      <c r="M14" s="14" t="s">
        <v>197</v>
      </c>
      <c r="N14" s="14">
        <v>30</v>
      </c>
      <c r="P14" s="41"/>
      <c r="Q14" s="26"/>
      <c r="S14" s="22">
        <v>44305</v>
      </c>
      <c r="T14" s="40">
        <v>44307</v>
      </c>
      <c r="U14" s="23"/>
      <c r="V14" s="16">
        <v>4</v>
      </c>
    </row>
    <row r="15" spans="1:22" x14ac:dyDescent="0.35">
      <c r="A15" t="s">
        <v>523</v>
      </c>
      <c r="B15" s="13" t="s">
        <v>20</v>
      </c>
      <c r="C15" s="14" t="s">
        <v>24</v>
      </c>
      <c r="D15" s="14">
        <v>50</v>
      </c>
      <c r="E15" s="20">
        <f t="shared" si="0"/>
        <v>7.1428571428571432</v>
      </c>
      <c r="F15" s="15" t="s">
        <v>22</v>
      </c>
      <c r="G15" s="14" t="s">
        <v>23</v>
      </c>
      <c r="H15" s="14">
        <v>500</v>
      </c>
      <c r="I15" s="16">
        <v>5</v>
      </c>
      <c r="J15" s="14" t="s">
        <v>221</v>
      </c>
      <c r="K15" s="14" t="s">
        <v>226</v>
      </c>
      <c r="L15" s="21"/>
      <c r="M15" s="14" t="s">
        <v>197</v>
      </c>
      <c r="N15" s="14">
        <v>30</v>
      </c>
      <c r="O15" s="26"/>
      <c r="P15" s="41"/>
      <c r="Q15" s="26"/>
      <c r="S15" s="22">
        <v>44305</v>
      </c>
      <c r="T15" s="41">
        <v>44307</v>
      </c>
      <c r="U15" s="23"/>
      <c r="V15" s="16">
        <v>4</v>
      </c>
    </row>
    <row r="16" spans="1:22" x14ac:dyDescent="0.35">
      <c r="A16" t="s">
        <v>524</v>
      </c>
      <c r="B16" s="13" t="s">
        <v>199</v>
      </c>
      <c r="C16" s="14" t="s">
        <v>200</v>
      </c>
      <c r="D16" s="14">
        <v>50</v>
      </c>
      <c r="E16" s="20">
        <f t="shared" si="0"/>
        <v>7.1428571428571432</v>
      </c>
      <c r="F16" s="27" t="s">
        <v>476</v>
      </c>
      <c r="G16" s="14" t="s">
        <v>29</v>
      </c>
      <c r="H16" s="14">
        <v>200</v>
      </c>
      <c r="I16" s="16">
        <v>5</v>
      </c>
      <c r="J16" s="14" t="s">
        <v>270</v>
      </c>
      <c r="K16" s="14" t="s">
        <v>25</v>
      </c>
      <c r="L16" s="21"/>
      <c r="M16" s="14" t="s">
        <v>197</v>
      </c>
      <c r="N16" s="14">
        <v>30</v>
      </c>
      <c r="S16" s="28">
        <v>44403</v>
      </c>
      <c r="T16" s="41">
        <v>44406</v>
      </c>
      <c r="U16" s="23"/>
      <c r="V16" s="16">
        <v>4</v>
      </c>
    </row>
    <row r="17" spans="1:22" x14ac:dyDescent="0.35">
      <c r="A17" t="s">
        <v>392</v>
      </c>
      <c r="B17" s="13" t="s">
        <v>30</v>
      </c>
      <c r="C17" s="14" t="s">
        <v>31</v>
      </c>
      <c r="D17" s="14">
        <v>30</v>
      </c>
      <c r="E17" s="20">
        <f t="shared" si="0"/>
        <v>4.2857142857142856</v>
      </c>
      <c r="F17" s="15" t="s">
        <v>475</v>
      </c>
      <c r="G17" s="14" t="s">
        <v>32</v>
      </c>
      <c r="H17" s="14">
        <v>1333</v>
      </c>
      <c r="I17" s="16">
        <v>5</v>
      </c>
      <c r="J17" s="14" t="s">
        <v>221</v>
      </c>
      <c r="K17" s="14" t="s">
        <v>202</v>
      </c>
      <c r="L17" s="21"/>
      <c r="M17" s="14" t="s">
        <v>197</v>
      </c>
      <c r="N17" s="14">
        <v>15</v>
      </c>
      <c r="S17" s="28">
        <v>44305</v>
      </c>
      <c r="T17" s="41">
        <v>44307</v>
      </c>
      <c r="U17" s="23">
        <v>44348</v>
      </c>
      <c r="V17" s="16">
        <v>4</v>
      </c>
    </row>
    <row r="18" spans="1:22" x14ac:dyDescent="0.35">
      <c r="A18" s="14" t="s">
        <v>393</v>
      </c>
      <c r="B18" s="13" t="s">
        <v>30</v>
      </c>
      <c r="C18" s="14" t="s">
        <v>33</v>
      </c>
      <c r="D18" s="14">
        <v>30</v>
      </c>
      <c r="E18" s="20">
        <f t="shared" si="0"/>
        <v>4.2857142857142856</v>
      </c>
      <c r="F18" s="15" t="s">
        <v>475</v>
      </c>
      <c r="G18" s="14" t="s">
        <v>32</v>
      </c>
      <c r="H18" s="14">
        <v>1333</v>
      </c>
      <c r="I18" s="16">
        <v>5</v>
      </c>
      <c r="J18" s="14" t="s">
        <v>221</v>
      </c>
      <c r="K18" s="14" t="s">
        <v>202</v>
      </c>
      <c r="L18" s="21"/>
      <c r="M18" s="14" t="s">
        <v>197</v>
      </c>
      <c r="N18" s="14">
        <v>15</v>
      </c>
      <c r="S18" s="28">
        <v>44305</v>
      </c>
      <c r="T18" s="41">
        <v>44307</v>
      </c>
      <c r="U18" s="23">
        <v>44348</v>
      </c>
      <c r="V18" s="16">
        <v>4</v>
      </c>
    </row>
    <row r="19" spans="1:22" x14ac:dyDescent="0.35">
      <c r="A19" s="14" t="s">
        <v>394</v>
      </c>
      <c r="B19" s="13" t="s">
        <v>34</v>
      </c>
      <c r="C19" s="14" t="s">
        <v>465</v>
      </c>
      <c r="D19" s="14">
        <v>25</v>
      </c>
      <c r="E19" s="20">
        <f t="shared" si="0"/>
        <v>3.5714285714285716</v>
      </c>
      <c r="F19" s="13" t="s">
        <v>36</v>
      </c>
      <c r="G19" s="14" t="s">
        <v>37</v>
      </c>
      <c r="H19" s="14" t="s">
        <v>203</v>
      </c>
      <c r="J19" s="14" t="s">
        <v>265</v>
      </c>
      <c r="K19" s="14" t="s">
        <v>41</v>
      </c>
      <c r="L19" s="21"/>
      <c r="S19" s="28" t="s">
        <v>591</v>
      </c>
      <c r="T19" s="41">
        <v>44312</v>
      </c>
      <c r="U19" s="23">
        <v>44348</v>
      </c>
      <c r="V19" s="16" t="s">
        <v>289</v>
      </c>
    </row>
    <row r="20" spans="1:22" x14ac:dyDescent="0.35">
      <c r="A20" s="14" t="s">
        <v>526</v>
      </c>
      <c r="B20" s="13" t="s">
        <v>38</v>
      </c>
      <c r="C20" s="14" t="s">
        <v>39</v>
      </c>
      <c r="D20" s="14">
        <v>25</v>
      </c>
      <c r="E20" s="20">
        <f t="shared" si="0"/>
        <v>3.5714285714285716</v>
      </c>
      <c r="F20" s="13" t="s">
        <v>40</v>
      </c>
      <c r="G20" s="14" t="s">
        <v>37</v>
      </c>
      <c r="H20" s="14" t="s">
        <v>203</v>
      </c>
      <c r="J20" s="14" t="s">
        <v>219</v>
      </c>
      <c r="K20" s="14" t="s">
        <v>41</v>
      </c>
      <c r="L20" s="21"/>
      <c r="S20" s="28">
        <v>44305</v>
      </c>
      <c r="T20" s="41">
        <v>44312</v>
      </c>
      <c r="U20" s="23">
        <v>44348</v>
      </c>
      <c r="V20" s="16">
        <v>3</v>
      </c>
    </row>
    <row r="21" spans="1:22" x14ac:dyDescent="0.35">
      <c r="A21" s="14" t="s">
        <v>42</v>
      </c>
      <c r="B21" s="13" t="s">
        <v>43</v>
      </c>
      <c r="C21" s="14" t="s">
        <v>44</v>
      </c>
      <c r="D21" s="14">
        <v>50</v>
      </c>
      <c r="E21" s="20">
        <f t="shared" si="0"/>
        <v>7.1428571428571432</v>
      </c>
      <c r="F21" s="15" t="s">
        <v>22</v>
      </c>
      <c r="G21" s="14" t="s">
        <v>37</v>
      </c>
      <c r="H21" s="14" t="s">
        <v>203</v>
      </c>
      <c r="J21" s="14" t="s">
        <v>265</v>
      </c>
      <c r="K21" s="14" t="s">
        <v>41</v>
      </c>
      <c r="L21" s="21"/>
      <c r="S21" s="28" t="s">
        <v>591</v>
      </c>
      <c r="T21" s="41">
        <v>44312</v>
      </c>
      <c r="U21" s="23">
        <v>44348</v>
      </c>
      <c r="V21" s="16" t="s">
        <v>289</v>
      </c>
    </row>
    <row r="22" spans="1:22" x14ac:dyDescent="0.35">
      <c r="A22" s="14" t="s">
        <v>45</v>
      </c>
      <c r="B22" s="13" t="s">
        <v>20</v>
      </c>
      <c r="C22" s="14" t="s">
        <v>35</v>
      </c>
      <c r="D22" s="14">
        <v>25</v>
      </c>
      <c r="E22" s="20">
        <f t="shared" si="0"/>
        <v>3.5714285714285716</v>
      </c>
      <c r="F22" s="13" t="s">
        <v>478</v>
      </c>
      <c r="G22" s="14" t="s">
        <v>37</v>
      </c>
      <c r="H22" s="14" t="s">
        <v>203</v>
      </c>
      <c r="J22" s="14" t="s">
        <v>206</v>
      </c>
      <c r="K22" s="14" t="s">
        <v>41</v>
      </c>
      <c r="L22" s="21"/>
      <c r="S22" s="22">
        <v>43927</v>
      </c>
      <c r="T22" s="41">
        <v>44312</v>
      </c>
      <c r="U22" s="23">
        <v>44348</v>
      </c>
      <c r="V22" s="16">
        <v>2</v>
      </c>
    </row>
    <row r="23" spans="1:22" x14ac:dyDescent="0.35">
      <c r="A23" s="14" t="s">
        <v>46</v>
      </c>
      <c r="B23" s="13" t="s">
        <v>20</v>
      </c>
      <c r="C23" s="14" t="s">
        <v>35</v>
      </c>
      <c r="D23" s="14">
        <v>45</v>
      </c>
      <c r="E23" s="20">
        <f t="shared" si="0"/>
        <v>6.4285714285714288</v>
      </c>
      <c r="F23" s="13" t="s">
        <v>478</v>
      </c>
      <c r="G23" s="14" t="s">
        <v>37</v>
      </c>
      <c r="H23" s="14" t="s">
        <v>203</v>
      </c>
      <c r="J23" s="14" t="s">
        <v>206</v>
      </c>
      <c r="K23" s="14" t="s">
        <v>41</v>
      </c>
      <c r="L23" s="21"/>
      <c r="S23" s="22">
        <v>43927</v>
      </c>
      <c r="T23" s="41">
        <v>44312</v>
      </c>
      <c r="U23" s="23">
        <v>44348</v>
      </c>
      <c r="V23" s="16">
        <v>2</v>
      </c>
    </row>
    <row r="24" spans="1:22" x14ac:dyDescent="0.35">
      <c r="A24" t="s">
        <v>396</v>
      </c>
      <c r="B24" s="13" t="s">
        <v>499</v>
      </c>
      <c r="C24" s="14" t="s">
        <v>47</v>
      </c>
      <c r="D24" s="14">
        <v>45</v>
      </c>
      <c r="E24" s="20">
        <f t="shared" si="0"/>
        <v>6.4285714285714288</v>
      </c>
      <c r="F24" s="15" t="s">
        <v>22</v>
      </c>
      <c r="G24" s="14" t="s">
        <v>37</v>
      </c>
      <c r="H24" s="14" t="s">
        <v>203</v>
      </c>
      <c r="J24" s="14" t="s">
        <v>219</v>
      </c>
      <c r="K24" s="14" t="s">
        <v>41</v>
      </c>
      <c r="L24" s="21"/>
      <c r="S24" s="28">
        <v>44305</v>
      </c>
      <c r="T24" s="40">
        <v>44312</v>
      </c>
      <c r="U24" s="23">
        <v>44348</v>
      </c>
      <c r="V24" s="16">
        <v>3</v>
      </c>
    </row>
    <row r="25" spans="1:22" x14ac:dyDescent="0.35">
      <c r="A25" t="s">
        <v>396</v>
      </c>
      <c r="B25" s="13" t="s">
        <v>499</v>
      </c>
      <c r="C25" s="14" t="s">
        <v>48</v>
      </c>
      <c r="D25" s="14">
        <v>25</v>
      </c>
      <c r="E25" s="20">
        <f t="shared" si="0"/>
        <v>3.5714285714285716</v>
      </c>
      <c r="F25" s="15" t="s">
        <v>49</v>
      </c>
      <c r="G25" s="14" t="s">
        <v>37</v>
      </c>
      <c r="H25" s="14" t="s">
        <v>203</v>
      </c>
      <c r="J25" s="14" t="s">
        <v>265</v>
      </c>
      <c r="K25" s="14" t="s">
        <v>41</v>
      </c>
      <c r="L25" s="21"/>
      <c r="S25" s="28" t="s">
        <v>591</v>
      </c>
      <c r="T25" s="41">
        <v>44312</v>
      </c>
      <c r="U25" s="23">
        <v>44348</v>
      </c>
      <c r="V25" s="16" t="s">
        <v>289</v>
      </c>
    </row>
    <row r="26" spans="1:22" x14ac:dyDescent="0.35">
      <c r="A26" t="s">
        <v>396</v>
      </c>
      <c r="B26" s="13" t="s">
        <v>499</v>
      </c>
      <c r="C26" s="14" t="s">
        <v>50</v>
      </c>
      <c r="D26" s="14">
        <v>25</v>
      </c>
      <c r="E26" s="20">
        <f t="shared" si="0"/>
        <v>3.5714285714285716</v>
      </c>
      <c r="F26" s="24" t="s">
        <v>49</v>
      </c>
      <c r="G26" s="14" t="s">
        <v>37</v>
      </c>
      <c r="H26" s="14" t="s">
        <v>203</v>
      </c>
      <c r="J26" s="14" t="s">
        <v>219</v>
      </c>
      <c r="K26" s="14" t="s">
        <v>41</v>
      </c>
      <c r="L26" s="21"/>
      <c r="S26" s="28">
        <v>44305</v>
      </c>
      <c r="T26" s="41">
        <v>44312</v>
      </c>
      <c r="U26" s="23">
        <v>44348</v>
      </c>
      <c r="V26" s="16">
        <v>3</v>
      </c>
    </row>
    <row r="27" spans="1:22" x14ac:dyDescent="0.35">
      <c r="A27" s="14" t="s">
        <v>596</v>
      </c>
      <c r="B27" s="13" t="s">
        <v>20</v>
      </c>
      <c r="C27" s="14" t="s">
        <v>51</v>
      </c>
      <c r="D27" s="14">
        <v>25</v>
      </c>
      <c r="E27" s="20">
        <f t="shared" si="0"/>
        <v>3.5714285714285716</v>
      </c>
      <c r="F27" s="24" t="s">
        <v>477</v>
      </c>
      <c r="G27" s="14" t="s">
        <v>37</v>
      </c>
      <c r="H27" s="14" t="s">
        <v>203</v>
      </c>
      <c r="J27" s="14" t="s">
        <v>265</v>
      </c>
      <c r="L27" s="21"/>
      <c r="S27" s="28"/>
      <c r="T27" s="41">
        <v>44312</v>
      </c>
      <c r="U27" s="23">
        <v>44348</v>
      </c>
    </row>
    <row r="28" spans="1:22" x14ac:dyDescent="0.35">
      <c r="E28" s="20"/>
      <c r="F28" s="15"/>
      <c r="J28" s="14"/>
      <c r="L28" s="21"/>
      <c r="S28" s="28"/>
      <c r="T28" s="41"/>
      <c r="U28" s="23"/>
    </row>
    <row r="29" spans="1:22" x14ac:dyDescent="0.35">
      <c r="E29" s="20"/>
      <c r="L29" s="21"/>
    </row>
    <row r="30" spans="1:22" x14ac:dyDescent="0.35">
      <c r="A30" s="2" t="s">
        <v>397</v>
      </c>
      <c r="E30" s="20"/>
      <c r="L30" s="21"/>
    </row>
    <row r="31" spans="1:22" x14ac:dyDescent="0.35">
      <c r="A31" s="2" t="s">
        <v>52</v>
      </c>
      <c r="E31" s="20"/>
      <c r="L31" s="21"/>
    </row>
    <row r="32" spans="1:22" s="17" customFormat="1" x14ac:dyDescent="0.35">
      <c r="A32" s="14" t="s">
        <v>597</v>
      </c>
      <c r="B32" s="13" t="s">
        <v>59</v>
      </c>
      <c r="C32" s="14" t="s">
        <v>290</v>
      </c>
      <c r="D32" s="14"/>
      <c r="E32" s="20"/>
      <c r="F32" s="24" t="s">
        <v>291</v>
      </c>
      <c r="G32" s="14" t="s">
        <v>112</v>
      </c>
      <c r="H32" s="14" t="s">
        <v>645</v>
      </c>
      <c r="I32" s="16" t="s">
        <v>292</v>
      </c>
      <c r="J32" s="14" t="s">
        <v>293</v>
      </c>
      <c r="L32" s="29"/>
      <c r="O32" s="18"/>
      <c r="P32" s="39"/>
      <c r="Q32" s="16" t="s">
        <v>582</v>
      </c>
      <c r="R32" s="39" t="s">
        <v>656</v>
      </c>
      <c r="S32" s="18"/>
      <c r="T32" s="40" t="s">
        <v>581</v>
      </c>
      <c r="V32" s="30" t="s">
        <v>294</v>
      </c>
    </row>
    <row r="33" spans="1:22" s="17" customFormat="1" x14ac:dyDescent="0.35">
      <c r="A33" s="14" t="s">
        <v>598</v>
      </c>
      <c r="B33" s="13" t="s">
        <v>59</v>
      </c>
      <c r="C33" s="14" t="s">
        <v>53</v>
      </c>
      <c r="D33" s="14"/>
      <c r="E33" s="20"/>
      <c r="F33" s="24" t="s">
        <v>291</v>
      </c>
      <c r="G33" s="14" t="s">
        <v>112</v>
      </c>
      <c r="H33" s="14" t="s">
        <v>645</v>
      </c>
      <c r="I33" s="16" t="s">
        <v>292</v>
      </c>
      <c r="J33" s="14" t="s">
        <v>295</v>
      </c>
      <c r="L33" s="29"/>
      <c r="O33" s="18"/>
      <c r="P33" s="39"/>
      <c r="Q33" s="16" t="s">
        <v>582</v>
      </c>
      <c r="R33" s="39" t="s">
        <v>656</v>
      </c>
      <c r="S33" s="18"/>
      <c r="T33" s="40" t="s">
        <v>581</v>
      </c>
      <c r="V33" s="30" t="s">
        <v>294</v>
      </c>
    </row>
    <row r="34" spans="1:22" x14ac:dyDescent="0.35">
      <c r="A34" s="14" t="s">
        <v>398</v>
      </c>
      <c r="B34" s="13" t="s">
        <v>54</v>
      </c>
      <c r="C34" s="14" t="s">
        <v>296</v>
      </c>
      <c r="D34" s="14">
        <v>65</v>
      </c>
      <c r="E34" s="20">
        <f>D34/7</f>
        <v>9.2857142857142865</v>
      </c>
      <c r="F34" s="13" t="s">
        <v>297</v>
      </c>
      <c r="G34" s="14" t="s">
        <v>298</v>
      </c>
      <c r="H34" s="14">
        <v>1667</v>
      </c>
      <c r="I34" s="16">
        <v>15</v>
      </c>
      <c r="J34" s="14" t="s">
        <v>253</v>
      </c>
      <c r="L34" s="21">
        <v>3000</v>
      </c>
      <c r="M34" s="14" t="s">
        <v>299</v>
      </c>
      <c r="N34" s="14">
        <v>30</v>
      </c>
      <c r="O34" s="22">
        <v>44396</v>
      </c>
      <c r="P34" s="41"/>
      <c r="Q34" s="22">
        <v>44424</v>
      </c>
      <c r="R34" s="41">
        <v>44419</v>
      </c>
      <c r="U34" s="17"/>
      <c r="V34" s="16">
        <v>5</v>
      </c>
    </row>
    <row r="35" spans="1:22" x14ac:dyDescent="0.35">
      <c r="A35" s="14" t="s">
        <v>398</v>
      </c>
      <c r="B35" s="13" t="s">
        <v>59</v>
      </c>
      <c r="C35" s="14" t="s">
        <v>300</v>
      </c>
      <c r="D35" s="14">
        <v>65</v>
      </c>
      <c r="E35" s="20">
        <f>D35/7</f>
        <v>9.2857142857142865</v>
      </c>
      <c r="F35" s="13" t="s">
        <v>64</v>
      </c>
      <c r="G35" s="14" t="s">
        <v>298</v>
      </c>
      <c r="H35" s="14">
        <v>1667</v>
      </c>
      <c r="I35" s="16">
        <v>5</v>
      </c>
      <c r="J35" s="14" t="s">
        <v>253</v>
      </c>
      <c r="L35" s="21">
        <v>1000</v>
      </c>
      <c r="M35" s="14" t="s">
        <v>299</v>
      </c>
      <c r="N35" s="14">
        <v>30</v>
      </c>
      <c r="O35" s="22">
        <v>44396</v>
      </c>
      <c r="P35" s="41"/>
      <c r="Q35" s="22">
        <v>44424</v>
      </c>
      <c r="R35" s="41">
        <v>44419</v>
      </c>
      <c r="U35" s="17"/>
      <c r="V35" s="16">
        <v>5</v>
      </c>
    </row>
    <row r="36" spans="1:22" x14ac:dyDescent="0.35">
      <c r="A36" s="14" t="s">
        <v>400</v>
      </c>
      <c r="B36" s="13" t="s">
        <v>62</v>
      </c>
      <c r="C36" s="14" t="s">
        <v>301</v>
      </c>
      <c r="D36" s="14">
        <v>55</v>
      </c>
      <c r="E36" s="20">
        <f>D36/7</f>
        <v>7.8571428571428568</v>
      </c>
      <c r="F36" s="12" t="s">
        <v>574</v>
      </c>
      <c r="G36" s="14" t="s">
        <v>212</v>
      </c>
      <c r="H36" s="14">
        <v>250</v>
      </c>
      <c r="I36" s="16">
        <v>20</v>
      </c>
      <c r="J36" s="14" t="s">
        <v>206</v>
      </c>
      <c r="L36" s="21">
        <v>600</v>
      </c>
      <c r="M36" s="14" t="s">
        <v>197</v>
      </c>
      <c r="N36" s="14">
        <v>90</v>
      </c>
      <c r="O36" s="22">
        <v>44291</v>
      </c>
      <c r="P36" s="41">
        <v>44299</v>
      </c>
      <c r="Q36" s="22">
        <v>44368</v>
      </c>
      <c r="R36" s="41">
        <v>44370</v>
      </c>
      <c r="U36" s="17"/>
      <c r="V36" s="16">
        <v>8</v>
      </c>
    </row>
    <row r="37" spans="1:22" x14ac:dyDescent="0.35">
      <c r="A37" s="14" t="s">
        <v>463</v>
      </c>
      <c r="B37" s="13" t="s">
        <v>66</v>
      </c>
      <c r="C37" s="14" t="s">
        <v>67</v>
      </c>
      <c r="E37" s="20">
        <f>D37/7</f>
        <v>0</v>
      </c>
      <c r="F37" s="27" t="s">
        <v>654</v>
      </c>
      <c r="G37" s="14" t="s">
        <v>13</v>
      </c>
      <c r="H37" s="14">
        <v>150</v>
      </c>
      <c r="I37" s="16">
        <v>20</v>
      </c>
      <c r="J37" s="14" t="s">
        <v>253</v>
      </c>
      <c r="L37" s="21"/>
      <c r="R37" s="41"/>
      <c r="U37" s="17"/>
      <c r="V37" s="16" t="s">
        <v>215</v>
      </c>
    </row>
    <row r="38" spans="1:22" x14ac:dyDescent="0.35">
      <c r="A38" s="14" t="s">
        <v>599</v>
      </c>
      <c r="B38" s="13" t="s">
        <v>302</v>
      </c>
      <c r="C38" s="14" t="s">
        <v>303</v>
      </c>
      <c r="D38" s="14">
        <v>80</v>
      </c>
      <c r="E38" s="20">
        <f>D38/7</f>
        <v>11.428571428571429</v>
      </c>
      <c r="F38" s="12" t="s">
        <v>477</v>
      </c>
      <c r="G38" s="14" t="s">
        <v>304</v>
      </c>
      <c r="H38" s="14">
        <v>1500</v>
      </c>
      <c r="I38" s="16">
        <v>5</v>
      </c>
      <c r="J38" s="14" t="s">
        <v>268</v>
      </c>
      <c r="L38" s="21">
        <v>960</v>
      </c>
      <c r="M38" s="14" t="s">
        <v>305</v>
      </c>
      <c r="N38" s="14">
        <v>30</v>
      </c>
      <c r="O38" s="22">
        <v>44291</v>
      </c>
      <c r="P38" s="40">
        <v>44299</v>
      </c>
      <c r="Q38" s="22">
        <v>44319</v>
      </c>
      <c r="R38" s="41">
        <v>44328</v>
      </c>
      <c r="U38" s="17"/>
      <c r="V38" s="16">
        <v>20</v>
      </c>
    </row>
    <row r="39" spans="1:22" x14ac:dyDescent="0.35">
      <c r="E39" s="20"/>
      <c r="L39" s="21"/>
      <c r="R39" s="41"/>
      <c r="U39" s="17"/>
    </row>
    <row r="40" spans="1:22" x14ac:dyDescent="0.35">
      <c r="E40" s="20"/>
      <c r="L40" s="21"/>
      <c r="R40" s="41"/>
      <c r="U40" s="17"/>
    </row>
    <row r="41" spans="1:22" x14ac:dyDescent="0.35">
      <c r="A41" s="2" t="s">
        <v>401</v>
      </c>
      <c r="E41" s="20"/>
      <c r="L41" s="21"/>
      <c r="R41" s="41"/>
      <c r="U41" s="17"/>
    </row>
    <row r="42" spans="1:22" x14ac:dyDescent="0.35">
      <c r="A42" s="12" t="s">
        <v>68</v>
      </c>
      <c r="E42" s="20"/>
      <c r="L42" s="21"/>
      <c r="U42" s="17"/>
    </row>
    <row r="43" spans="1:22" x14ac:dyDescent="0.35">
      <c r="A43" s="14" t="s">
        <v>528</v>
      </c>
      <c r="B43" s="13" t="s">
        <v>69</v>
      </c>
      <c r="C43" s="14" t="s">
        <v>216</v>
      </c>
      <c r="D43" s="14">
        <v>55</v>
      </c>
      <c r="E43" s="20">
        <f t="shared" ref="E43:E47" si="1">D43/7</f>
        <v>7.8571428571428568</v>
      </c>
      <c r="F43" s="12" t="s">
        <v>306</v>
      </c>
      <c r="G43" s="14" t="s">
        <v>70</v>
      </c>
      <c r="H43" s="14">
        <v>200</v>
      </c>
      <c r="I43" s="16" t="s">
        <v>658</v>
      </c>
      <c r="J43" s="14" t="s">
        <v>307</v>
      </c>
      <c r="K43" s="14" t="s">
        <v>657</v>
      </c>
      <c r="L43" s="21"/>
      <c r="M43" s="14" t="s">
        <v>184</v>
      </c>
      <c r="N43" s="14">
        <v>20</v>
      </c>
      <c r="S43" s="22" t="s">
        <v>585</v>
      </c>
      <c r="T43" s="39" t="s">
        <v>660</v>
      </c>
      <c r="U43" s="17"/>
      <c r="V43" s="16" t="s">
        <v>308</v>
      </c>
    </row>
    <row r="44" spans="1:22" x14ac:dyDescent="0.35">
      <c r="A44" s="14" t="s">
        <v>529</v>
      </c>
      <c r="B44" s="13" t="s">
        <v>69</v>
      </c>
      <c r="C44" s="14" t="s">
        <v>309</v>
      </c>
      <c r="D44" s="14">
        <v>62</v>
      </c>
      <c r="E44" s="20">
        <f t="shared" si="1"/>
        <v>8.8571428571428577</v>
      </c>
      <c r="F44" s="12" t="s">
        <v>476</v>
      </c>
      <c r="G44" s="14" t="s">
        <v>72</v>
      </c>
      <c r="H44" s="14">
        <v>200</v>
      </c>
      <c r="I44" s="16" t="s">
        <v>658</v>
      </c>
      <c r="J44" s="14" t="s">
        <v>310</v>
      </c>
      <c r="K44" s="14" t="s">
        <v>73</v>
      </c>
      <c r="L44" s="21"/>
      <c r="M44" s="14" t="s">
        <v>184</v>
      </c>
      <c r="N44" s="14">
        <v>20</v>
      </c>
      <c r="S44" s="22" t="s">
        <v>585</v>
      </c>
      <c r="T44" s="39" t="s">
        <v>660</v>
      </c>
      <c r="U44" s="17"/>
      <c r="V44" s="16" t="s">
        <v>308</v>
      </c>
    </row>
    <row r="45" spans="1:22" x14ac:dyDescent="0.35">
      <c r="A45" s="14" t="s">
        <v>600</v>
      </c>
      <c r="B45" s="13" t="s">
        <v>69</v>
      </c>
      <c r="C45" s="14" t="s">
        <v>311</v>
      </c>
      <c r="D45" s="14">
        <v>60</v>
      </c>
      <c r="E45" s="20">
        <f t="shared" si="1"/>
        <v>8.5714285714285712</v>
      </c>
      <c r="F45" s="24" t="s">
        <v>489</v>
      </c>
      <c r="G45" s="14" t="s">
        <v>72</v>
      </c>
      <c r="H45" s="14">
        <v>200</v>
      </c>
      <c r="J45" s="14" t="s">
        <v>266</v>
      </c>
      <c r="L45" s="21"/>
      <c r="M45" s="14" t="s">
        <v>184</v>
      </c>
      <c r="N45" s="14">
        <v>20</v>
      </c>
      <c r="O45" s="45">
        <v>44354</v>
      </c>
      <c r="Q45" s="45">
        <v>44371</v>
      </c>
      <c r="S45" s="22"/>
      <c r="T45" s="41"/>
      <c r="U45" s="17"/>
    </row>
    <row r="46" spans="1:22" x14ac:dyDescent="0.35">
      <c r="A46" s="14" t="s">
        <v>403</v>
      </c>
      <c r="B46" s="13" t="s">
        <v>75</v>
      </c>
      <c r="C46" s="14" t="s">
        <v>79</v>
      </c>
      <c r="D46" s="14">
        <v>65</v>
      </c>
      <c r="E46" s="20">
        <f t="shared" si="1"/>
        <v>9.2857142857142865</v>
      </c>
      <c r="F46" s="14" t="s">
        <v>476</v>
      </c>
      <c r="G46" s="14" t="s">
        <v>659</v>
      </c>
      <c r="H46" s="14">
        <v>300</v>
      </c>
      <c r="I46" s="16">
        <v>20</v>
      </c>
      <c r="J46" s="14" t="s">
        <v>266</v>
      </c>
      <c r="K46" s="14" t="s">
        <v>73</v>
      </c>
      <c r="L46" s="21"/>
      <c r="M46" s="14" t="s">
        <v>184</v>
      </c>
      <c r="N46" s="14">
        <v>20</v>
      </c>
      <c r="R46" s="41"/>
      <c r="S46" s="22">
        <v>44347</v>
      </c>
      <c r="T46" s="40">
        <v>44350</v>
      </c>
      <c r="U46" s="17"/>
      <c r="V46" s="16">
        <v>8</v>
      </c>
    </row>
    <row r="47" spans="1:22" x14ac:dyDescent="0.35">
      <c r="A47" s="14" t="s">
        <v>404</v>
      </c>
      <c r="B47" s="13" t="s">
        <v>80</v>
      </c>
      <c r="C47" s="14" t="s">
        <v>81</v>
      </c>
      <c r="D47" s="14">
        <v>55</v>
      </c>
      <c r="E47" s="20">
        <f t="shared" si="1"/>
        <v>7.8571428571428568</v>
      </c>
      <c r="F47" s="12" t="s">
        <v>312</v>
      </c>
      <c r="G47" s="14" t="s">
        <v>659</v>
      </c>
      <c r="H47" s="14">
        <v>300</v>
      </c>
      <c r="I47" s="16" t="s">
        <v>658</v>
      </c>
      <c r="J47" s="14" t="s">
        <v>313</v>
      </c>
      <c r="K47" s="14" t="s">
        <v>73</v>
      </c>
      <c r="L47" s="21">
        <v>450</v>
      </c>
      <c r="M47" s="14" t="s">
        <v>197</v>
      </c>
      <c r="N47" s="14">
        <v>20</v>
      </c>
      <c r="O47" s="22">
        <v>44291</v>
      </c>
      <c r="P47" s="40">
        <v>44301</v>
      </c>
      <c r="Q47" s="28">
        <v>44312</v>
      </c>
      <c r="R47" s="41">
        <v>44313</v>
      </c>
      <c r="S47" s="22">
        <v>44347</v>
      </c>
      <c r="T47" s="40">
        <v>44350</v>
      </c>
      <c r="U47" s="17"/>
      <c r="V47" s="16" t="s">
        <v>285</v>
      </c>
    </row>
    <row r="48" spans="1:22" x14ac:dyDescent="0.35">
      <c r="B48" s="14"/>
      <c r="L48" s="21"/>
      <c r="U48" s="17"/>
    </row>
    <row r="49" spans="1:22" x14ac:dyDescent="0.35">
      <c r="E49" s="20"/>
      <c r="L49" s="21"/>
      <c r="R49" s="41"/>
      <c r="U49" s="17"/>
    </row>
    <row r="50" spans="1:22" x14ac:dyDescent="0.35">
      <c r="A50" s="2" t="s">
        <v>405</v>
      </c>
      <c r="E50" s="20"/>
      <c r="L50" s="21"/>
      <c r="R50" s="41"/>
      <c r="U50" s="17"/>
    </row>
    <row r="51" spans="1:22" x14ac:dyDescent="0.35">
      <c r="A51" s="12" t="s">
        <v>83</v>
      </c>
      <c r="E51" s="20"/>
      <c r="L51" s="21"/>
    </row>
    <row r="52" spans="1:22" x14ac:dyDescent="0.35">
      <c r="A52" s="14" t="s">
        <v>406</v>
      </c>
      <c r="B52" s="13" t="s">
        <v>84</v>
      </c>
      <c r="C52" s="14" t="s">
        <v>85</v>
      </c>
      <c r="D52" s="14">
        <v>67</v>
      </c>
      <c r="E52" s="20">
        <f t="shared" ref="E52:E62" si="2">D52/7</f>
        <v>9.5714285714285712</v>
      </c>
      <c r="F52" s="14" t="s">
        <v>477</v>
      </c>
      <c r="G52" s="14" t="s">
        <v>86</v>
      </c>
      <c r="H52" s="14">
        <v>600</v>
      </c>
      <c r="I52" s="16">
        <v>5</v>
      </c>
      <c r="J52" s="14" t="s">
        <v>314</v>
      </c>
      <c r="K52" s="14" t="s">
        <v>226</v>
      </c>
      <c r="L52" s="21"/>
      <c r="S52" s="22" t="s">
        <v>588</v>
      </c>
      <c r="T52" s="39" t="s">
        <v>661</v>
      </c>
      <c r="U52" s="23"/>
      <c r="V52" s="16" t="s">
        <v>315</v>
      </c>
    </row>
    <row r="53" spans="1:22" x14ac:dyDescent="0.35">
      <c r="A53" s="14" t="s">
        <v>601</v>
      </c>
      <c r="B53" s="13" t="s">
        <v>316</v>
      </c>
      <c r="C53" s="14" t="s">
        <v>317</v>
      </c>
      <c r="D53" s="14">
        <v>60</v>
      </c>
      <c r="E53" s="20">
        <f t="shared" si="2"/>
        <v>8.5714285714285712</v>
      </c>
      <c r="F53" s="24" t="s">
        <v>477</v>
      </c>
      <c r="G53" s="14" t="s">
        <v>86</v>
      </c>
      <c r="H53" s="14">
        <v>600</v>
      </c>
      <c r="J53" s="14"/>
      <c r="L53" s="21"/>
      <c r="S53" s="22"/>
      <c r="U53" s="23"/>
    </row>
    <row r="54" spans="1:22" x14ac:dyDescent="0.35">
      <c r="A54" s="14" t="s">
        <v>602</v>
      </c>
      <c r="B54" s="13" t="s">
        <v>87</v>
      </c>
      <c r="C54" s="14" t="s">
        <v>88</v>
      </c>
      <c r="D54" s="14">
        <v>86</v>
      </c>
      <c r="E54" s="20">
        <f t="shared" si="2"/>
        <v>12.285714285714286</v>
      </c>
      <c r="F54" s="15" t="s">
        <v>477</v>
      </c>
      <c r="G54" s="14" t="s">
        <v>126</v>
      </c>
      <c r="H54" s="14">
        <v>120</v>
      </c>
      <c r="I54" s="16">
        <v>5</v>
      </c>
      <c r="J54" s="14" t="s">
        <v>268</v>
      </c>
      <c r="L54" s="21">
        <v>120</v>
      </c>
      <c r="M54" s="14" t="s">
        <v>318</v>
      </c>
      <c r="N54" s="14">
        <v>40</v>
      </c>
      <c r="O54" s="22">
        <v>44277</v>
      </c>
      <c r="P54" s="40">
        <v>44278</v>
      </c>
      <c r="Q54" s="22">
        <v>44319</v>
      </c>
      <c r="R54" s="40">
        <v>44328</v>
      </c>
      <c r="U54" s="23"/>
      <c r="V54" s="16">
        <v>12</v>
      </c>
    </row>
    <row r="55" spans="1:22" x14ac:dyDescent="0.35">
      <c r="A55" s="14" t="s">
        <v>530</v>
      </c>
      <c r="B55" s="13" t="s">
        <v>89</v>
      </c>
      <c r="C55" s="14" t="s">
        <v>90</v>
      </c>
      <c r="D55" s="14">
        <v>90</v>
      </c>
      <c r="E55" s="20">
        <f t="shared" si="2"/>
        <v>12.857142857142858</v>
      </c>
      <c r="F55" s="14" t="s">
        <v>544</v>
      </c>
      <c r="G55" s="14" t="s">
        <v>93</v>
      </c>
      <c r="H55" s="14">
        <v>2000</v>
      </c>
      <c r="I55" s="16" t="s">
        <v>190</v>
      </c>
      <c r="J55" s="14" t="s">
        <v>263</v>
      </c>
      <c r="K55" s="14" t="s">
        <v>94</v>
      </c>
      <c r="L55" s="21"/>
      <c r="S55" s="22">
        <v>44298</v>
      </c>
      <c r="T55" s="40">
        <v>44307</v>
      </c>
      <c r="V55" s="16">
        <v>10</v>
      </c>
    </row>
    <row r="56" spans="1:22" x14ac:dyDescent="0.35">
      <c r="A56" s="14" t="s">
        <v>531</v>
      </c>
      <c r="B56" s="13" t="s">
        <v>89</v>
      </c>
      <c r="C56" s="14" t="s">
        <v>92</v>
      </c>
      <c r="D56" s="14">
        <v>62</v>
      </c>
      <c r="E56" s="20">
        <f t="shared" si="2"/>
        <v>8.8571428571428577</v>
      </c>
      <c r="F56" s="15" t="s">
        <v>22</v>
      </c>
      <c r="G56" s="14" t="s">
        <v>93</v>
      </c>
      <c r="H56" s="14">
        <v>2000</v>
      </c>
      <c r="I56" s="16" t="s">
        <v>190</v>
      </c>
      <c r="J56" s="14" t="s">
        <v>263</v>
      </c>
      <c r="K56" s="14" t="s">
        <v>94</v>
      </c>
      <c r="L56" s="21"/>
      <c r="S56" s="22">
        <v>44298</v>
      </c>
      <c r="T56" s="40">
        <v>44307</v>
      </c>
      <c r="V56" s="16">
        <v>10</v>
      </c>
    </row>
    <row r="57" spans="1:22" x14ac:dyDescent="0.35">
      <c r="A57" s="14" t="s">
        <v>603</v>
      </c>
      <c r="B57" s="13" t="s">
        <v>89</v>
      </c>
      <c r="C57" s="14" t="s">
        <v>319</v>
      </c>
      <c r="D57" s="14">
        <v>100</v>
      </c>
      <c r="E57" s="20">
        <f t="shared" si="2"/>
        <v>14.285714285714286</v>
      </c>
      <c r="F57" s="12" t="s">
        <v>575</v>
      </c>
      <c r="G57" s="14" t="s">
        <v>93</v>
      </c>
      <c r="H57" s="14">
        <v>2000</v>
      </c>
      <c r="I57" s="16" t="s">
        <v>190</v>
      </c>
      <c r="J57" s="14" t="s">
        <v>261</v>
      </c>
      <c r="K57" s="14" t="s">
        <v>94</v>
      </c>
      <c r="L57" s="21"/>
      <c r="S57" s="22">
        <v>44312</v>
      </c>
      <c r="T57" s="39" t="s">
        <v>662</v>
      </c>
      <c r="V57" s="16">
        <v>10</v>
      </c>
    </row>
    <row r="58" spans="1:22" x14ac:dyDescent="0.35">
      <c r="A58" s="14" t="s">
        <v>531</v>
      </c>
      <c r="B58" s="13" t="s">
        <v>89</v>
      </c>
      <c r="C58" s="14" t="s">
        <v>96</v>
      </c>
      <c r="D58" s="14">
        <v>135</v>
      </c>
      <c r="E58" s="20">
        <f t="shared" si="2"/>
        <v>19.285714285714285</v>
      </c>
      <c r="F58" s="14" t="s">
        <v>478</v>
      </c>
      <c r="G58" s="14" t="s">
        <v>93</v>
      </c>
      <c r="H58" s="14">
        <v>2000</v>
      </c>
      <c r="I58" s="16" t="s">
        <v>190</v>
      </c>
      <c r="J58" s="14" t="s">
        <v>261</v>
      </c>
      <c r="K58" s="14" t="s">
        <v>94</v>
      </c>
      <c r="L58" s="21"/>
      <c r="S58" s="22">
        <v>44312</v>
      </c>
      <c r="T58" s="40">
        <v>44307</v>
      </c>
      <c r="V58" s="16">
        <v>10</v>
      </c>
    </row>
    <row r="59" spans="1:22" x14ac:dyDescent="0.35">
      <c r="A59" s="14" t="s">
        <v>604</v>
      </c>
      <c r="B59" s="13" t="s">
        <v>320</v>
      </c>
      <c r="C59" s="14" t="s">
        <v>321</v>
      </c>
      <c r="D59" s="14">
        <v>200</v>
      </c>
      <c r="E59" s="20">
        <f t="shared" si="2"/>
        <v>28.571428571428573</v>
      </c>
      <c r="F59" s="12" t="s">
        <v>544</v>
      </c>
      <c r="G59" s="14" t="s">
        <v>322</v>
      </c>
      <c r="H59" s="14">
        <v>1000</v>
      </c>
      <c r="I59" s="16">
        <v>20</v>
      </c>
      <c r="J59" s="14" t="s">
        <v>257</v>
      </c>
      <c r="K59" s="31" t="s">
        <v>233</v>
      </c>
      <c r="L59" s="21"/>
      <c r="S59" s="22">
        <v>44298</v>
      </c>
      <c r="T59" s="40" t="s">
        <v>663</v>
      </c>
      <c r="V59" s="16">
        <v>10</v>
      </c>
    </row>
    <row r="60" spans="1:22" x14ac:dyDescent="0.35">
      <c r="A60" s="14" t="s">
        <v>409</v>
      </c>
      <c r="B60" s="13" t="s">
        <v>97</v>
      </c>
      <c r="C60" s="14" t="s">
        <v>98</v>
      </c>
      <c r="D60" s="14">
        <v>75</v>
      </c>
      <c r="E60" s="20">
        <f t="shared" si="2"/>
        <v>10.714285714285714</v>
      </c>
      <c r="F60" s="15" t="s">
        <v>471</v>
      </c>
      <c r="G60" s="14" t="s">
        <v>231</v>
      </c>
      <c r="H60" s="14">
        <v>150</v>
      </c>
      <c r="I60" s="16">
        <v>10</v>
      </c>
      <c r="J60" s="14" t="s">
        <v>323</v>
      </c>
      <c r="L60" s="21">
        <v>192</v>
      </c>
      <c r="M60" s="14" t="s">
        <v>184</v>
      </c>
      <c r="N60" s="14">
        <v>30</v>
      </c>
      <c r="O60" s="22" t="s">
        <v>586</v>
      </c>
      <c r="P60" s="40" t="s">
        <v>664</v>
      </c>
      <c r="Q60" s="22" t="s">
        <v>589</v>
      </c>
      <c r="R60" s="39" t="s">
        <v>665</v>
      </c>
      <c r="T60" s="41"/>
      <c r="U60" s="23"/>
      <c r="V60" s="16" t="s">
        <v>315</v>
      </c>
    </row>
    <row r="61" spans="1:22" x14ac:dyDescent="0.35">
      <c r="A61" s="14" t="s">
        <v>410</v>
      </c>
      <c r="B61" s="13" t="s">
        <v>101</v>
      </c>
      <c r="C61" s="14" t="s">
        <v>102</v>
      </c>
      <c r="D61" s="14">
        <v>60</v>
      </c>
      <c r="E61" s="20">
        <f t="shared" si="2"/>
        <v>8.5714285714285712</v>
      </c>
      <c r="F61" s="15" t="s">
        <v>478</v>
      </c>
      <c r="G61" s="14" t="s">
        <v>103</v>
      </c>
      <c r="H61" s="14">
        <v>266</v>
      </c>
      <c r="I61" s="16" t="s">
        <v>324</v>
      </c>
      <c r="J61" s="14" t="s">
        <v>325</v>
      </c>
      <c r="K61" s="14" t="s">
        <v>233</v>
      </c>
      <c r="L61" s="21">
        <v>150</v>
      </c>
      <c r="M61" s="14" t="s">
        <v>197</v>
      </c>
      <c r="N61" s="14">
        <v>30</v>
      </c>
      <c r="O61" s="28">
        <v>44291</v>
      </c>
      <c r="P61" s="40">
        <v>44301</v>
      </c>
      <c r="R61" s="40">
        <v>44328</v>
      </c>
      <c r="S61" s="22">
        <v>44403</v>
      </c>
      <c r="T61" s="41"/>
      <c r="U61" s="23"/>
      <c r="V61" s="16" t="s">
        <v>308</v>
      </c>
    </row>
    <row r="62" spans="1:22" x14ac:dyDescent="0.35">
      <c r="A62" s="14" t="s">
        <v>605</v>
      </c>
      <c r="B62" s="13" t="s">
        <v>326</v>
      </c>
      <c r="C62" s="14" t="s">
        <v>327</v>
      </c>
      <c r="D62" s="14">
        <v>70</v>
      </c>
      <c r="E62" s="20">
        <f t="shared" si="2"/>
        <v>10</v>
      </c>
      <c r="F62" s="12" t="s">
        <v>472</v>
      </c>
      <c r="G62" s="14" t="s">
        <v>126</v>
      </c>
      <c r="H62" s="14">
        <v>120</v>
      </c>
      <c r="I62" s="16">
        <v>10</v>
      </c>
      <c r="J62" s="14" t="s">
        <v>259</v>
      </c>
      <c r="L62" s="21">
        <v>150</v>
      </c>
      <c r="M62" s="14" t="s">
        <v>197</v>
      </c>
      <c r="N62" s="14">
        <v>60</v>
      </c>
      <c r="O62" s="28">
        <v>44277</v>
      </c>
      <c r="P62" s="40">
        <v>44286</v>
      </c>
      <c r="Q62" s="28">
        <v>44326</v>
      </c>
      <c r="R62" s="40">
        <v>44335</v>
      </c>
      <c r="S62" s="26"/>
      <c r="T62" s="41">
        <v>44335</v>
      </c>
      <c r="U62" s="23"/>
      <c r="V62" s="16">
        <v>10</v>
      </c>
    </row>
    <row r="63" spans="1:22" x14ac:dyDescent="0.35">
      <c r="E63" s="20"/>
      <c r="L63" s="21"/>
      <c r="R63" s="41"/>
    </row>
    <row r="64" spans="1:22" x14ac:dyDescent="0.35">
      <c r="E64" s="20"/>
      <c r="L64" s="21"/>
    </row>
    <row r="65" spans="1:22" x14ac:dyDescent="0.35">
      <c r="A65" s="12" t="s">
        <v>411</v>
      </c>
      <c r="E65" s="20"/>
      <c r="L65" s="21"/>
    </row>
    <row r="66" spans="1:22" x14ac:dyDescent="0.35">
      <c r="A66" s="12" t="s">
        <v>105</v>
      </c>
      <c r="E66" s="20"/>
      <c r="L66" s="21"/>
    </row>
    <row r="67" spans="1:22" x14ac:dyDescent="0.35">
      <c r="A67" s="14" t="s">
        <v>412</v>
      </c>
      <c r="B67" s="13" t="s">
        <v>106</v>
      </c>
      <c r="C67" s="14" t="s">
        <v>328</v>
      </c>
      <c r="D67" s="14">
        <v>65</v>
      </c>
      <c r="E67" s="20">
        <f>D67/7</f>
        <v>9.2857142857142865</v>
      </c>
      <c r="F67" s="24" t="s">
        <v>329</v>
      </c>
      <c r="G67" s="14" t="s">
        <v>29</v>
      </c>
      <c r="H67" s="14">
        <v>200</v>
      </c>
      <c r="I67" s="16">
        <v>15</v>
      </c>
      <c r="J67" s="14" t="s">
        <v>250</v>
      </c>
      <c r="L67" s="21">
        <v>300</v>
      </c>
      <c r="M67" s="14" t="s">
        <v>197</v>
      </c>
      <c r="N67" s="14">
        <v>30</v>
      </c>
      <c r="O67" s="22">
        <v>44347</v>
      </c>
      <c r="P67" s="41" t="s">
        <v>666</v>
      </c>
      <c r="Q67" s="22">
        <v>44375</v>
      </c>
      <c r="R67" s="40">
        <v>44385</v>
      </c>
      <c r="V67" s="16">
        <v>10</v>
      </c>
    </row>
    <row r="68" spans="1:22" x14ac:dyDescent="0.35">
      <c r="A68" s="14" t="s">
        <v>412</v>
      </c>
      <c r="B68" s="13" t="s">
        <v>106</v>
      </c>
      <c r="C68" s="14" t="s">
        <v>330</v>
      </c>
      <c r="D68" s="14">
        <v>70</v>
      </c>
      <c r="E68" s="20">
        <f>D68/7</f>
        <v>10</v>
      </c>
      <c r="F68" s="24" t="s">
        <v>331</v>
      </c>
      <c r="G68" s="14" t="s">
        <v>667</v>
      </c>
      <c r="H68" s="14">
        <v>67</v>
      </c>
      <c r="I68" s="16">
        <v>15</v>
      </c>
      <c r="J68" s="14" t="s">
        <v>221</v>
      </c>
      <c r="L68" s="21">
        <v>150</v>
      </c>
      <c r="M68" s="14" t="s">
        <v>197</v>
      </c>
      <c r="N68" s="14">
        <v>30</v>
      </c>
      <c r="O68" s="22">
        <v>44347</v>
      </c>
      <c r="P68" s="41">
        <v>44351</v>
      </c>
      <c r="Q68" s="22">
        <v>44375</v>
      </c>
      <c r="R68" s="40">
        <v>44385</v>
      </c>
    </row>
    <row r="69" spans="1:22" x14ac:dyDescent="0.35">
      <c r="E69" s="20"/>
      <c r="L69" s="21"/>
    </row>
    <row r="70" spans="1:22" x14ac:dyDescent="0.35">
      <c r="E70" s="20"/>
      <c r="L70" s="21"/>
    </row>
    <row r="71" spans="1:22" x14ac:dyDescent="0.35">
      <c r="A71" s="2" t="s">
        <v>413</v>
      </c>
      <c r="E71" s="20"/>
      <c r="L71" s="21"/>
    </row>
    <row r="72" spans="1:22" x14ac:dyDescent="0.35">
      <c r="A72" s="12" t="s">
        <v>109</v>
      </c>
      <c r="E72" s="20"/>
      <c r="L72" s="21"/>
    </row>
    <row r="73" spans="1:22" x14ac:dyDescent="0.35">
      <c r="A73" t="s">
        <v>414</v>
      </c>
      <c r="B73" s="13" t="s">
        <v>110</v>
      </c>
      <c r="C73" s="14" t="s">
        <v>332</v>
      </c>
      <c r="D73" s="14">
        <v>80</v>
      </c>
      <c r="E73" s="20">
        <f t="shared" ref="E73:E82" si="3">D73/7</f>
        <v>11.428571428571429</v>
      </c>
      <c r="F73" s="24" t="s">
        <v>476</v>
      </c>
      <c r="G73" s="14" t="s">
        <v>112</v>
      </c>
      <c r="H73" s="14">
        <v>800</v>
      </c>
      <c r="I73" s="16" t="s">
        <v>190</v>
      </c>
      <c r="J73" s="14" t="s">
        <v>333</v>
      </c>
      <c r="K73" s="14" t="s">
        <v>115</v>
      </c>
      <c r="L73" s="21"/>
      <c r="M73" s="14" t="s">
        <v>197</v>
      </c>
      <c r="N73" s="14">
        <v>35</v>
      </c>
      <c r="O73" s="26"/>
      <c r="P73" s="41"/>
      <c r="S73" s="22">
        <v>44312</v>
      </c>
      <c r="T73" s="40" t="s">
        <v>583</v>
      </c>
      <c r="V73" s="16">
        <v>8</v>
      </c>
    </row>
    <row r="74" spans="1:22" x14ac:dyDescent="0.35">
      <c r="A74" t="s">
        <v>414</v>
      </c>
      <c r="B74" s="13" t="s">
        <v>110</v>
      </c>
      <c r="C74" s="14" t="s">
        <v>334</v>
      </c>
      <c r="D74" s="14">
        <v>65</v>
      </c>
      <c r="E74" s="20">
        <f t="shared" si="3"/>
        <v>9.2857142857142865</v>
      </c>
      <c r="F74" s="24" t="s">
        <v>478</v>
      </c>
      <c r="G74" s="14" t="s">
        <v>112</v>
      </c>
      <c r="H74" s="14">
        <v>800</v>
      </c>
      <c r="I74" s="16" t="s">
        <v>190</v>
      </c>
      <c r="J74" s="14" t="s">
        <v>214</v>
      </c>
      <c r="K74" s="14" t="s">
        <v>115</v>
      </c>
      <c r="L74" s="21"/>
      <c r="M74" s="14" t="s">
        <v>197</v>
      </c>
      <c r="N74" s="14">
        <v>35</v>
      </c>
      <c r="S74" s="22" t="s">
        <v>584</v>
      </c>
      <c r="T74" s="40" t="s">
        <v>668</v>
      </c>
      <c r="V74" s="16" t="s">
        <v>308</v>
      </c>
    </row>
    <row r="75" spans="1:22" x14ac:dyDescent="0.35">
      <c r="A75" t="s">
        <v>415</v>
      </c>
      <c r="B75" s="13" t="s">
        <v>110</v>
      </c>
      <c r="C75" s="14" t="s">
        <v>116</v>
      </c>
      <c r="D75" s="14">
        <v>60</v>
      </c>
      <c r="E75" s="20">
        <f t="shared" si="3"/>
        <v>8.5714285714285712</v>
      </c>
      <c r="F75" s="24" t="s">
        <v>576</v>
      </c>
      <c r="G75" s="14" t="s">
        <v>112</v>
      </c>
      <c r="H75" s="14">
        <v>800</v>
      </c>
      <c r="I75" s="16" t="s">
        <v>190</v>
      </c>
      <c r="J75" s="14" t="s">
        <v>335</v>
      </c>
      <c r="K75" s="14" t="s">
        <v>115</v>
      </c>
      <c r="L75" s="21"/>
      <c r="M75" s="14" t="s">
        <v>197</v>
      </c>
      <c r="N75" s="14">
        <v>35</v>
      </c>
      <c r="O75" s="26"/>
      <c r="P75" s="41"/>
      <c r="S75" s="22" t="s">
        <v>584</v>
      </c>
      <c r="T75" s="40" t="s">
        <v>583</v>
      </c>
      <c r="V75" s="16" t="s">
        <v>308</v>
      </c>
    </row>
    <row r="76" spans="1:22" x14ac:dyDescent="0.35">
      <c r="A76" t="s">
        <v>416</v>
      </c>
      <c r="B76" s="13" t="s">
        <v>110</v>
      </c>
      <c r="C76" s="14" t="s">
        <v>117</v>
      </c>
      <c r="D76" s="14">
        <v>60</v>
      </c>
      <c r="E76" s="20">
        <f t="shared" si="3"/>
        <v>8.5714285714285712</v>
      </c>
      <c r="F76" s="24" t="s">
        <v>576</v>
      </c>
      <c r="G76" s="14" t="s">
        <v>112</v>
      </c>
      <c r="H76" s="14">
        <v>800</v>
      </c>
      <c r="I76" s="16" t="s">
        <v>190</v>
      </c>
      <c r="J76" s="14" t="s">
        <v>335</v>
      </c>
      <c r="K76" s="14" t="s">
        <v>115</v>
      </c>
      <c r="L76" s="21"/>
      <c r="M76" s="14" t="s">
        <v>197</v>
      </c>
      <c r="N76" s="14">
        <v>35</v>
      </c>
      <c r="O76" s="26"/>
      <c r="P76" s="41"/>
      <c r="S76" s="22" t="s">
        <v>584</v>
      </c>
      <c r="T76" s="40" t="s">
        <v>668</v>
      </c>
      <c r="V76" s="16" t="s">
        <v>308</v>
      </c>
    </row>
    <row r="77" spans="1:22" x14ac:dyDescent="0.35">
      <c r="A77" t="s">
        <v>606</v>
      </c>
      <c r="B77" s="13" t="s">
        <v>110</v>
      </c>
      <c r="C77" s="14" t="s">
        <v>336</v>
      </c>
      <c r="D77" s="14">
        <v>40</v>
      </c>
      <c r="E77" s="20">
        <f t="shared" si="3"/>
        <v>5.7142857142857144</v>
      </c>
      <c r="F77" s="15" t="s">
        <v>49</v>
      </c>
      <c r="G77" s="14" t="s">
        <v>322</v>
      </c>
      <c r="H77" s="14">
        <v>1000</v>
      </c>
      <c r="I77" s="16">
        <v>5</v>
      </c>
      <c r="J77" s="14" t="s">
        <v>337</v>
      </c>
      <c r="K77" t="s">
        <v>640</v>
      </c>
      <c r="L77" s="21"/>
      <c r="O77" s="26"/>
      <c r="P77" s="41"/>
      <c r="S77" s="22">
        <v>44347</v>
      </c>
      <c r="T77" s="40">
        <v>44412</v>
      </c>
      <c r="V77" s="16">
        <v>4</v>
      </c>
    </row>
    <row r="78" spans="1:22" x14ac:dyDescent="0.35">
      <c r="A78" t="s">
        <v>417</v>
      </c>
      <c r="B78" s="13" t="s">
        <v>118</v>
      </c>
      <c r="C78" s="14" t="s">
        <v>338</v>
      </c>
      <c r="D78" s="14">
        <v>40</v>
      </c>
      <c r="E78" s="20">
        <f t="shared" si="3"/>
        <v>5.7142857142857144</v>
      </c>
      <c r="F78" s="15" t="s">
        <v>478</v>
      </c>
      <c r="G78" s="14" t="s">
        <v>23</v>
      </c>
      <c r="H78" s="14">
        <v>500</v>
      </c>
      <c r="I78" s="16">
        <v>5</v>
      </c>
      <c r="J78" s="14" t="s">
        <v>339</v>
      </c>
      <c r="K78" t="s">
        <v>639</v>
      </c>
      <c r="L78" s="21"/>
      <c r="M78" s="14" t="s">
        <v>197</v>
      </c>
      <c r="N78" s="14">
        <v>30</v>
      </c>
      <c r="S78" s="22">
        <v>44298</v>
      </c>
      <c r="T78" s="41">
        <v>44305</v>
      </c>
      <c r="V78" s="16">
        <v>4</v>
      </c>
    </row>
    <row r="79" spans="1:22" x14ac:dyDescent="0.35">
      <c r="A79" t="s">
        <v>417</v>
      </c>
      <c r="B79" s="13" t="s">
        <v>118</v>
      </c>
      <c r="C79" s="14" t="s">
        <v>120</v>
      </c>
      <c r="D79" s="14">
        <v>35</v>
      </c>
      <c r="E79" s="20">
        <f t="shared" si="3"/>
        <v>5</v>
      </c>
      <c r="F79" s="15" t="s">
        <v>478</v>
      </c>
      <c r="G79" s="14" t="s">
        <v>23</v>
      </c>
      <c r="H79" s="14">
        <v>500</v>
      </c>
      <c r="I79" s="16">
        <v>5</v>
      </c>
      <c r="J79" s="14" t="s">
        <v>213</v>
      </c>
      <c r="K79" t="s">
        <v>639</v>
      </c>
      <c r="L79" s="21"/>
      <c r="M79" s="14" t="s">
        <v>197</v>
      </c>
      <c r="N79" s="14">
        <v>30</v>
      </c>
      <c r="S79" s="22">
        <v>44438</v>
      </c>
      <c r="T79" s="41"/>
      <c r="V79" s="16">
        <v>4</v>
      </c>
    </row>
    <row r="80" spans="1:22" x14ac:dyDescent="0.35">
      <c r="A80" t="s">
        <v>417</v>
      </c>
      <c r="B80" s="13" t="s">
        <v>118</v>
      </c>
      <c r="C80" s="14" t="s">
        <v>340</v>
      </c>
      <c r="D80" s="14">
        <v>35</v>
      </c>
      <c r="E80" s="20">
        <f t="shared" si="3"/>
        <v>5</v>
      </c>
      <c r="F80" s="24" t="s">
        <v>577</v>
      </c>
      <c r="G80" s="14" t="s">
        <v>23</v>
      </c>
      <c r="H80" s="14">
        <v>500</v>
      </c>
      <c r="I80" s="16" t="s">
        <v>341</v>
      </c>
      <c r="J80" s="14" t="s">
        <v>342</v>
      </c>
      <c r="K80" t="s">
        <v>639</v>
      </c>
      <c r="L80" s="21"/>
      <c r="M80" s="14" t="s">
        <v>197</v>
      </c>
      <c r="N80" s="14">
        <v>30</v>
      </c>
      <c r="S80" s="22" t="s">
        <v>592</v>
      </c>
      <c r="T80" s="41">
        <v>44305</v>
      </c>
      <c r="V80" s="16" t="s">
        <v>315</v>
      </c>
    </row>
    <row r="81" spans="1:22" x14ac:dyDescent="0.35">
      <c r="A81" t="s">
        <v>418</v>
      </c>
      <c r="B81" s="13" t="s">
        <v>121</v>
      </c>
      <c r="C81" s="14" t="s">
        <v>122</v>
      </c>
      <c r="D81" s="14">
        <v>60</v>
      </c>
      <c r="E81" s="20">
        <f t="shared" si="3"/>
        <v>8.5714285714285712</v>
      </c>
      <c r="F81" s="15" t="s">
        <v>22</v>
      </c>
      <c r="G81" s="14" t="s">
        <v>70</v>
      </c>
      <c r="H81" s="14">
        <v>133</v>
      </c>
      <c r="I81" s="16">
        <v>5</v>
      </c>
      <c r="J81" s="14" t="s">
        <v>339</v>
      </c>
      <c r="L81" s="21">
        <v>96</v>
      </c>
      <c r="M81" s="14" t="s">
        <v>184</v>
      </c>
      <c r="N81" s="14">
        <v>30</v>
      </c>
      <c r="O81" s="22">
        <v>44305</v>
      </c>
      <c r="P81" s="40">
        <v>44300</v>
      </c>
      <c r="Q81" s="22">
        <v>44333</v>
      </c>
      <c r="R81" s="22">
        <v>44326</v>
      </c>
      <c r="V81" s="16">
        <v>20</v>
      </c>
    </row>
    <row r="82" spans="1:22" x14ac:dyDescent="0.35">
      <c r="A82" t="s">
        <v>419</v>
      </c>
      <c r="B82" s="13" t="s">
        <v>121</v>
      </c>
      <c r="C82" s="14" t="s">
        <v>123</v>
      </c>
      <c r="D82" s="14">
        <v>60</v>
      </c>
      <c r="E82" s="20">
        <f t="shared" si="3"/>
        <v>8.5714285714285712</v>
      </c>
      <c r="F82" s="15" t="s">
        <v>471</v>
      </c>
      <c r="G82" s="14" t="s">
        <v>70</v>
      </c>
      <c r="H82" s="14">
        <v>133</v>
      </c>
      <c r="I82" s="16">
        <v>5</v>
      </c>
      <c r="J82" s="14" t="s">
        <v>339</v>
      </c>
      <c r="L82" s="21">
        <v>96</v>
      </c>
      <c r="M82" s="14" t="s">
        <v>184</v>
      </c>
      <c r="N82" s="14">
        <v>30</v>
      </c>
      <c r="O82" s="22">
        <v>44305</v>
      </c>
      <c r="P82" s="40">
        <v>44300</v>
      </c>
      <c r="Q82" s="22">
        <v>44333</v>
      </c>
      <c r="R82" s="22">
        <v>44326</v>
      </c>
      <c r="V82" s="16">
        <v>20</v>
      </c>
    </row>
    <row r="83" spans="1:22" x14ac:dyDescent="0.35">
      <c r="E83" s="20"/>
      <c r="L83" s="21"/>
    </row>
    <row r="84" spans="1:22" x14ac:dyDescent="0.35">
      <c r="E84" s="20"/>
      <c r="L84" s="21"/>
    </row>
    <row r="85" spans="1:22" x14ac:dyDescent="0.35">
      <c r="A85" s="6" t="s">
        <v>420</v>
      </c>
      <c r="E85" s="20"/>
      <c r="L85" s="21"/>
    </row>
    <row r="86" spans="1:22" x14ac:dyDescent="0.35">
      <c r="A86" s="12" t="s">
        <v>124</v>
      </c>
      <c r="E86" s="20"/>
      <c r="L86" s="32" t="s">
        <v>638</v>
      </c>
      <c r="O86" s="33"/>
    </row>
    <row r="87" spans="1:22" x14ac:dyDescent="0.35">
      <c r="A87" t="s">
        <v>421</v>
      </c>
      <c r="B87" s="13" t="s">
        <v>125</v>
      </c>
      <c r="C87" s="14" t="s">
        <v>127</v>
      </c>
      <c r="D87" s="14">
        <v>65</v>
      </c>
      <c r="E87" s="20">
        <f t="shared" ref="E87:E98" si="4">D87/7</f>
        <v>9.2857142857142865</v>
      </c>
      <c r="F87" s="15" t="s">
        <v>476</v>
      </c>
      <c r="G87" s="14" t="s">
        <v>126</v>
      </c>
      <c r="H87" s="14">
        <v>120</v>
      </c>
      <c r="J87" s="14" t="s">
        <v>343</v>
      </c>
      <c r="L87" s="21" t="s">
        <v>203</v>
      </c>
      <c r="M87" s="14" t="s">
        <v>197</v>
      </c>
      <c r="N87" s="14">
        <v>30</v>
      </c>
      <c r="O87" s="22" t="s">
        <v>593</v>
      </c>
    </row>
    <row r="88" spans="1:22" x14ac:dyDescent="0.35">
      <c r="A88" t="s">
        <v>422</v>
      </c>
      <c r="B88" s="13" t="s">
        <v>129</v>
      </c>
      <c r="C88" s="14" t="s">
        <v>130</v>
      </c>
      <c r="D88" s="14">
        <v>55</v>
      </c>
      <c r="E88" s="20">
        <f t="shared" si="4"/>
        <v>7.8571428571428568</v>
      </c>
      <c r="F88" s="27" t="s">
        <v>489</v>
      </c>
      <c r="G88" s="14" t="s">
        <v>126</v>
      </c>
      <c r="H88" s="14">
        <v>120</v>
      </c>
      <c r="J88" s="14" t="s">
        <v>343</v>
      </c>
      <c r="L88" s="21" t="s">
        <v>203</v>
      </c>
      <c r="M88" s="14" t="s">
        <v>197</v>
      </c>
      <c r="N88" s="14">
        <v>30</v>
      </c>
      <c r="O88" s="22" t="s">
        <v>593</v>
      </c>
      <c r="P88" s="39" t="s">
        <v>669</v>
      </c>
    </row>
    <row r="89" spans="1:22" x14ac:dyDescent="0.35">
      <c r="A89" t="s">
        <v>422</v>
      </c>
      <c r="B89" s="13" t="s">
        <v>129</v>
      </c>
      <c r="C89" s="14" t="s">
        <v>131</v>
      </c>
      <c r="D89" s="14">
        <v>60</v>
      </c>
      <c r="E89" s="20">
        <f t="shared" si="4"/>
        <v>8.5714285714285712</v>
      </c>
      <c r="F89" s="15" t="s">
        <v>473</v>
      </c>
      <c r="G89" s="14" t="s">
        <v>126</v>
      </c>
      <c r="H89" s="14">
        <v>120</v>
      </c>
      <c r="J89" s="14" t="s">
        <v>343</v>
      </c>
      <c r="L89" s="21" t="s">
        <v>203</v>
      </c>
      <c r="M89" s="14" t="s">
        <v>197</v>
      </c>
      <c r="N89" s="14">
        <v>30</v>
      </c>
      <c r="O89" s="22" t="s">
        <v>593</v>
      </c>
    </row>
    <row r="90" spans="1:22" x14ac:dyDescent="0.35">
      <c r="A90" t="s">
        <v>532</v>
      </c>
      <c r="B90" s="13" t="s">
        <v>240</v>
      </c>
      <c r="C90" s="14" t="s">
        <v>241</v>
      </c>
      <c r="D90" s="14">
        <v>65</v>
      </c>
      <c r="E90" s="20">
        <f t="shared" si="4"/>
        <v>9.2857142857142865</v>
      </c>
      <c r="F90" s="27" t="s">
        <v>471</v>
      </c>
      <c r="G90" s="14" t="s">
        <v>126</v>
      </c>
      <c r="H90" s="14">
        <v>120</v>
      </c>
      <c r="J90" s="14" t="s">
        <v>343</v>
      </c>
      <c r="L90" s="21" t="s">
        <v>203</v>
      </c>
      <c r="M90" s="14" t="s">
        <v>197</v>
      </c>
      <c r="N90" s="14">
        <v>30</v>
      </c>
      <c r="O90" s="22" t="s">
        <v>593</v>
      </c>
      <c r="P90" s="40">
        <v>44336</v>
      </c>
    </row>
    <row r="91" spans="1:22" x14ac:dyDescent="0.35">
      <c r="A91" t="s">
        <v>532</v>
      </c>
      <c r="B91" s="13" t="s">
        <v>242</v>
      </c>
      <c r="C91" s="14" t="s">
        <v>243</v>
      </c>
      <c r="D91" s="14">
        <v>55</v>
      </c>
      <c r="E91" s="20">
        <f t="shared" si="4"/>
        <v>7.8571428571428568</v>
      </c>
      <c r="F91" s="27" t="s">
        <v>471</v>
      </c>
      <c r="G91" s="14" t="s">
        <v>126</v>
      </c>
      <c r="H91" s="14">
        <v>120</v>
      </c>
      <c r="J91" s="14" t="s">
        <v>343</v>
      </c>
      <c r="L91" s="21" t="s">
        <v>203</v>
      </c>
      <c r="M91" s="14" t="s">
        <v>197</v>
      </c>
      <c r="N91" s="14">
        <v>30</v>
      </c>
      <c r="O91" s="22" t="s">
        <v>593</v>
      </c>
      <c r="P91" s="39" t="s">
        <v>669</v>
      </c>
    </row>
    <row r="92" spans="1:22" x14ac:dyDescent="0.35">
      <c r="A92" t="s">
        <v>423</v>
      </c>
      <c r="B92" s="13" t="s">
        <v>244</v>
      </c>
      <c r="C92" s="14" t="s">
        <v>245</v>
      </c>
      <c r="D92" s="14">
        <v>70</v>
      </c>
      <c r="E92" s="20">
        <f t="shared" si="4"/>
        <v>10</v>
      </c>
      <c r="F92" s="27" t="s">
        <v>471</v>
      </c>
      <c r="G92" s="14" t="s">
        <v>126</v>
      </c>
      <c r="H92" s="14">
        <v>120</v>
      </c>
      <c r="J92" s="14" t="s">
        <v>344</v>
      </c>
      <c r="K92" s="14" t="s">
        <v>41</v>
      </c>
      <c r="L92" s="21"/>
      <c r="M92" s="14" t="s">
        <v>197</v>
      </c>
      <c r="N92" s="14">
        <v>30</v>
      </c>
      <c r="P92" s="40">
        <v>44336</v>
      </c>
      <c r="S92" s="22" t="s">
        <v>594</v>
      </c>
      <c r="T92" s="40">
        <v>44358</v>
      </c>
    </row>
    <row r="93" spans="1:22" x14ac:dyDescent="0.35">
      <c r="A93" t="s">
        <v>423</v>
      </c>
      <c r="B93" s="13" t="s">
        <v>246</v>
      </c>
      <c r="C93" s="14" t="s">
        <v>247</v>
      </c>
      <c r="D93" s="14">
        <v>77</v>
      </c>
      <c r="E93" s="20">
        <f t="shared" si="4"/>
        <v>11</v>
      </c>
      <c r="F93" s="27" t="s">
        <v>476</v>
      </c>
      <c r="G93" s="14" t="s">
        <v>126</v>
      </c>
      <c r="H93" s="14">
        <v>120</v>
      </c>
      <c r="J93" s="14" t="s">
        <v>344</v>
      </c>
      <c r="K93" s="14" t="s">
        <v>41</v>
      </c>
      <c r="L93" s="21"/>
      <c r="M93" s="14" t="s">
        <v>197</v>
      </c>
      <c r="N93" s="14">
        <v>30</v>
      </c>
      <c r="P93" s="40">
        <v>44336</v>
      </c>
      <c r="S93" s="22" t="s">
        <v>594</v>
      </c>
    </row>
    <row r="94" spans="1:22" x14ac:dyDescent="0.35">
      <c r="A94" t="s">
        <v>424</v>
      </c>
      <c r="B94" s="13" t="s">
        <v>135</v>
      </c>
      <c r="C94" s="14" t="s">
        <v>464</v>
      </c>
      <c r="D94" s="14">
        <v>45</v>
      </c>
      <c r="E94" s="20">
        <f t="shared" si="4"/>
        <v>6.4285714285714288</v>
      </c>
      <c r="F94" s="15" t="s">
        <v>480</v>
      </c>
      <c r="G94" s="14" t="s">
        <v>126</v>
      </c>
      <c r="H94" s="14">
        <v>120</v>
      </c>
      <c r="J94" s="14" t="s">
        <v>344</v>
      </c>
      <c r="K94" s="14" t="s">
        <v>41</v>
      </c>
      <c r="L94" s="21"/>
      <c r="M94" s="14" t="s">
        <v>197</v>
      </c>
      <c r="N94" s="14">
        <v>30</v>
      </c>
      <c r="P94" s="40" t="s">
        <v>671</v>
      </c>
      <c r="R94" s="40" t="s">
        <v>670</v>
      </c>
      <c r="S94" s="22" t="s">
        <v>594</v>
      </c>
      <c r="T94" s="40">
        <v>44358</v>
      </c>
    </row>
    <row r="95" spans="1:22" x14ac:dyDescent="0.35">
      <c r="A95" s="14" t="s">
        <v>607</v>
      </c>
      <c r="B95" s="13" t="s">
        <v>248</v>
      </c>
      <c r="C95" s="14" t="s">
        <v>249</v>
      </c>
      <c r="D95" s="14">
        <v>70</v>
      </c>
      <c r="E95" s="20">
        <f t="shared" si="4"/>
        <v>10</v>
      </c>
      <c r="F95" s="27" t="s">
        <v>483</v>
      </c>
      <c r="J95" s="14" t="s">
        <v>345</v>
      </c>
      <c r="L95" s="21">
        <v>30</v>
      </c>
      <c r="M95" s="14" t="s">
        <v>184</v>
      </c>
      <c r="N95" s="14">
        <v>25</v>
      </c>
      <c r="O95" s="22">
        <v>44312</v>
      </c>
      <c r="P95" s="40">
        <v>44313</v>
      </c>
      <c r="Q95" s="22">
        <v>44340</v>
      </c>
      <c r="R95" s="40">
        <v>44368</v>
      </c>
    </row>
    <row r="96" spans="1:22" x14ac:dyDescent="0.35">
      <c r="A96" s="14" t="s">
        <v>425</v>
      </c>
      <c r="B96" s="13" t="s">
        <v>138</v>
      </c>
      <c r="C96" s="14" t="s">
        <v>346</v>
      </c>
      <c r="D96" s="14">
        <v>55</v>
      </c>
      <c r="E96" s="20">
        <f t="shared" si="4"/>
        <v>7.8571428571428568</v>
      </c>
      <c r="F96" s="24" t="s">
        <v>477</v>
      </c>
      <c r="J96" s="14" t="s">
        <v>345</v>
      </c>
      <c r="L96" s="21">
        <v>66</v>
      </c>
      <c r="M96" s="14" t="s">
        <v>184</v>
      </c>
      <c r="N96" s="14">
        <v>25</v>
      </c>
      <c r="O96" s="22">
        <v>44312</v>
      </c>
      <c r="P96" s="40">
        <v>44313</v>
      </c>
      <c r="Q96" s="22">
        <v>44340</v>
      </c>
      <c r="R96" s="40">
        <v>44368</v>
      </c>
    </row>
    <row r="97" spans="1:22" x14ac:dyDescent="0.35">
      <c r="A97" s="14" t="s">
        <v>347</v>
      </c>
      <c r="B97" s="13" t="s">
        <v>348</v>
      </c>
      <c r="C97" s="14" t="s">
        <v>349</v>
      </c>
      <c r="D97" s="14">
        <v>75</v>
      </c>
      <c r="E97" s="20">
        <f t="shared" si="4"/>
        <v>10.714285714285714</v>
      </c>
      <c r="F97" s="24" t="s">
        <v>477</v>
      </c>
      <c r="G97" s="14" t="s">
        <v>100</v>
      </c>
      <c r="H97" s="14">
        <v>100</v>
      </c>
      <c r="I97" s="16">
        <v>5</v>
      </c>
      <c r="J97" s="14" t="s">
        <v>350</v>
      </c>
      <c r="L97" s="21">
        <v>96</v>
      </c>
      <c r="M97" s="14" t="s">
        <v>184</v>
      </c>
      <c r="N97" s="14">
        <v>40</v>
      </c>
      <c r="O97" s="22">
        <v>44312</v>
      </c>
      <c r="P97" s="40">
        <v>44313</v>
      </c>
      <c r="Q97" s="22">
        <v>44354</v>
      </c>
      <c r="T97" s="40">
        <v>44368</v>
      </c>
      <c r="U97" s="23"/>
    </row>
    <row r="98" spans="1:22" x14ac:dyDescent="0.35">
      <c r="A98" s="14" t="s">
        <v>608</v>
      </c>
      <c r="B98" s="13" t="s">
        <v>351</v>
      </c>
      <c r="C98" s="14" t="s">
        <v>352</v>
      </c>
      <c r="D98" s="14">
        <v>75</v>
      </c>
      <c r="E98" s="20">
        <f t="shared" si="4"/>
        <v>10.714285714285714</v>
      </c>
      <c r="F98" s="24" t="s">
        <v>489</v>
      </c>
      <c r="G98" s="14" t="s">
        <v>100</v>
      </c>
      <c r="H98" s="14">
        <v>100</v>
      </c>
      <c r="I98" s="16">
        <v>5</v>
      </c>
      <c r="J98" s="14" t="s">
        <v>350</v>
      </c>
      <c r="L98" s="21">
        <v>96</v>
      </c>
      <c r="M98" s="14" t="s">
        <v>184</v>
      </c>
      <c r="N98" s="14">
        <v>40</v>
      </c>
      <c r="O98" s="22">
        <v>44312</v>
      </c>
      <c r="P98" s="40">
        <v>44313</v>
      </c>
      <c r="Q98" s="22">
        <v>44354</v>
      </c>
      <c r="T98" s="40">
        <v>44368</v>
      </c>
      <c r="U98" s="23"/>
    </row>
    <row r="99" spans="1:22" x14ac:dyDescent="0.35">
      <c r="E99" s="20"/>
      <c r="L99" s="21"/>
    </row>
    <row r="100" spans="1:22" x14ac:dyDescent="0.35">
      <c r="E100" s="20"/>
      <c r="L100" s="21"/>
    </row>
    <row r="101" spans="1:22" x14ac:dyDescent="0.35">
      <c r="A101" s="12" t="s">
        <v>609</v>
      </c>
      <c r="E101" s="20"/>
      <c r="L101" s="21"/>
    </row>
    <row r="102" spans="1:22" x14ac:dyDescent="0.35">
      <c r="A102" s="12" t="s">
        <v>353</v>
      </c>
      <c r="E102" s="20"/>
      <c r="L102" s="21"/>
    </row>
    <row r="103" spans="1:22" x14ac:dyDescent="0.35">
      <c r="A103" s="14" t="s">
        <v>610</v>
      </c>
      <c r="B103" s="13" t="s">
        <v>354</v>
      </c>
      <c r="C103" s="14" t="s">
        <v>355</v>
      </c>
      <c r="D103" s="14">
        <v>30</v>
      </c>
      <c r="E103" s="20">
        <f>D103/7</f>
        <v>4.2857142857142856</v>
      </c>
      <c r="F103" s="12" t="s">
        <v>356</v>
      </c>
      <c r="G103" s="14" t="s">
        <v>29</v>
      </c>
      <c r="H103" s="14">
        <v>200</v>
      </c>
      <c r="I103" s="16">
        <v>5</v>
      </c>
      <c r="J103" s="14" t="s">
        <v>337</v>
      </c>
      <c r="L103" s="21">
        <v>150</v>
      </c>
      <c r="M103" s="14" t="s">
        <v>197</v>
      </c>
      <c r="N103" s="14">
        <v>30</v>
      </c>
      <c r="O103" s="28">
        <v>44319</v>
      </c>
      <c r="Q103" s="22">
        <v>44347</v>
      </c>
      <c r="R103" s="40">
        <v>44370</v>
      </c>
      <c r="V103" s="16">
        <v>10</v>
      </c>
    </row>
    <row r="104" spans="1:22" x14ac:dyDescent="0.35">
      <c r="E104" s="20"/>
      <c r="L104" s="21"/>
    </row>
    <row r="105" spans="1:22" x14ac:dyDescent="0.35">
      <c r="E105" s="20"/>
      <c r="L105" s="21"/>
    </row>
    <row r="106" spans="1:22" x14ac:dyDescent="0.35">
      <c r="A106" s="24" t="s">
        <v>611</v>
      </c>
      <c r="E106" s="20"/>
      <c r="L106" s="21"/>
    </row>
    <row r="107" spans="1:22" x14ac:dyDescent="0.35">
      <c r="A107" s="24" t="s">
        <v>357</v>
      </c>
      <c r="E107" s="20"/>
      <c r="L107" s="21"/>
      <c r="O107" s="30"/>
    </row>
    <row r="108" spans="1:22" x14ac:dyDescent="0.35">
      <c r="A108" s="15" t="s">
        <v>612</v>
      </c>
      <c r="B108" s="14" t="s">
        <v>358</v>
      </c>
      <c r="C108" s="14" t="s">
        <v>203</v>
      </c>
      <c r="D108" s="14">
        <v>45</v>
      </c>
      <c r="E108" s="20">
        <f t="shared" ref="E108:E109" si="5">D108/7</f>
        <v>6.4285714285714288</v>
      </c>
      <c r="F108" s="24" t="s">
        <v>331</v>
      </c>
      <c r="G108" s="14" t="s">
        <v>126</v>
      </c>
      <c r="H108" s="14">
        <v>120</v>
      </c>
      <c r="J108" s="31" t="s">
        <v>359</v>
      </c>
      <c r="L108" s="21">
        <v>150</v>
      </c>
      <c r="M108" s="14" t="s">
        <v>197</v>
      </c>
      <c r="O108" s="34">
        <v>44291</v>
      </c>
      <c r="R108" s="40">
        <v>44378</v>
      </c>
    </row>
    <row r="109" spans="1:22" x14ac:dyDescent="0.35">
      <c r="A109" s="14" t="s">
        <v>613</v>
      </c>
      <c r="B109" s="14" t="s">
        <v>360</v>
      </c>
      <c r="C109" s="14" t="s">
        <v>203</v>
      </c>
      <c r="D109" s="14">
        <v>50</v>
      </c>
      <c r="E109" s="20">
        <f t="shared" si="5"/>
        <v>7.1428571428571432</v>
      </c>
      <c r="F109" s="24" t="s">
        <v>331</v>
      </c>
      <c r="G109" s="14" t="s">
        <v>126</v>
      </c>
      <c r="H109" s="14">
        <v>120</v>
      </c>
      <c r="J109" s="31" t="s">
        <v>350</v>
      </c>
      <c r="L109" s="21">
        <v>150</v>
      </c>
      <c r="M109" s="14" t="s">
        <v>197</v>
      </c>
      <c r="O109" s="34">
        <v>44291</v>
      </c>
      <c r="R109" s="40">
        <v>44378</v>
      </c>
    </row>
    <row r="110" spans="1:22" x14ac:dyDescent="0.35">
      <c r="E110" s="20"/>
      <c r="L110" s="21"/>
      <c r="O110" s="30"/>
    </row>
    <row r="111" spans="1:22" x14ac:dyDescent="0.35">
      <c r="E111" s="20"/>
      <c r="L111" s="21"/>
    </row>
    <row r="112" spans="1:22" x14ac:dyDescent="0.35">
      <c r="A112" s="6" t="s">
        <v>426</v>
      </c>
      <c r="E112" s="20"/>
      <c r="L112" s="21"/>
    </row>
    <row r="113" spans="1:22" x14ac:dyDescent="0.35">
      <c r="A113" s="6" t="s">
        <v>139</v>
      </c>
      <c r="E113" s="20"/>
      <c r="L113" s="21"/>
      <c r="O113" s="16"/>
    </row>
    <row r="114" spans="1:22" x14ac:dyDescent="0.35">
      <c r="A114" t="s">
        <v>427</v>
      </c>
      <c r="B114" s="13" t="s">
        <v>140</v>
      </c>
      <c r="C114" s="14" t="s">
        <v>361</v>
      </c>
      <c r="D114" s="14">
        <v>55</v>
      </c>
      <c r="E114" s="20">
        <f t="shared" ref="E114:E120" si="6">D114/7</f>
        <v>7.8571428571428568</v>
      </c>
      <c r="F114" s="24" t="s">
        <v>578</v>
      </c>
      <c r="G114" s="14" t="s">
        <v>142</v>
      </c>
      <c r="H114" s="14">
        <v>17</v>
      </c>
      <c r="I114" s="16">
        <v>15</v>
      </c>
      <c r="J114" s="14" t="s">
        <v>362</v>
      </c>
      <c r="L114" s="21">
        <v>30</v>
      </c>
      <c r="M114" s="14" t="s">
        <v>252</v>
      </c>
      <c r="N114" s="14">
        <v>15</v>
      </c>
      <c r="O114" s="22">
        <v>44347</v>
      </c>
      <c r="P114" s="41"/>
      <c r="Q114" s="22">
        <v>44361</v>
      </c>
      <c r="R114" s="40">
        <v>44371</v>
      </c>
      <c r="S114" s="30"/>
      <c r="U114" s="23">
        <v>44039</v>
      </c>
      <c r="V114" s="16">
        <v>8</v>
      </c>
    </row>
    <row r="115" spans="1:22" x14ac:dyDescent="0.35">
      <c r="A115" t="s">
        <v>428</v>
      </c>
      <c r="B115" s="13" t="s">
        <v>140</v>
      </c>
      <c r="C115" s="14" t="s">
        <v>363</v>
      </c>
      <c r="D115" s="14">
        <v>55</v>
      </c>
      <c r="E115" s="20">
        <f t="shared" si="6"/>
        <v>7.8571428571428568</v>
      </c>
      <c r="F115" s="13" t="s">
        <v>483</v>
      </c>
      <c r="G115" s="14" t="s">
        <v>142</v>
      </c>
      <c r="H115" s="14">
        <v>17</v>
      </c>
      <c r="I115" s="16">
        <v>15</v>
      </c>
      <c r="J115" s="14" t="s">
        <v>364</v>
      </c>
      <c r="L115" s="21">
        <v>30</v>
      </c>
      <c r="M115" s="14" t="s">
        <v>252</v>
      </c>
      <c r="N115" s="14">
        <v>15</v>
      </c>
      <c r="O115" s="22">
        <v>44347</v>
      </c>
      <c r="P115" s="41"/>
      <c r="Q115" s="22">
        <v>44361</v>
      </c>
      <c r="R115" s="40">
        <v>44371</v>
      </c>
      <c r="S115" s="34">
        <v>44375</v>
      </c>
      <c r="U115" s="23">
        <v>44039</v>
      </c>
      <c r="V115" s="16">
        <v>8</v>
      </c>
    </row>
    <row r="116" spans="1:22" x14ac:dyDescent="0.35">
      <c r="A116" t="s">
        <v>533</v>
      </c>
      <c r="B116" s="13" t="s">
        <v>140</v>
      </c>
      <c r="C116" s="14" t="s">
        <v>144</v>
      </c>
      <c r="D116" s="14">
        <v>55</v>
      </c>
      <c r="E116" s="20">
        <f t="shared" si="6"/>
        <v>7.8571428571428568</v>
      </c>
      <c r="F116" s="13" t="s">
        <v>483</v>
      </c>
      <c r="G116" s="14" t="s">
        <v>142</v>
      </c>
      <c r="H116" s="14">
        <v>17</v>
      </c>
      <c r="I116" s="16">
        <v>10</v>
      </c>
      <c r="J116" s="14" t="s">
        <v>365</v>
      </c>
      <c r="L116" s="21">
        <v>20</v>
      </c>
      <c r="M116" s="14" t="s">
        <v>252</v>
      </c>
      <c r="N116" s="14">
        <v>15</v>
      </c>
      <c r="O116" s="22">
        <v>44347</v>
      </c>
      <c r="P116" s="41"/>
      <c r="Q116" s="22">
        <v>44361</v>
      </c>
      <c r="R116" s="40">
        <v>44371</v>
      </c>
      <c r="S116" s="34">
        <v>44375</v>
      </c>
      <c r="U116" s="23">
        <v>44039</v>
      </c>
      <c r="V116" s="16">
        <v>8</v>
      </c>
    </row>
    <row r="117" spans="1:22" x14ac:dyDescent="0.35">
      <c r="A117" t="s">
        <v>534</v>
      </c>
      <c r="B117" s="13" t="s">
        <v>145</v>
      </c>
      <c r="C117" s="14" t="s">
        <v>146</v>
      </c>
      <c r="D117" s="14">
        <v>92</v>
      </c>
      <c r="E117" s="20">
        <f t="shared" si="6"/>
        <v>13.142857142857142</v>
      </c>
      <c r="F117" s="24" t="s">
        <v>483</v>
      </c>
      <c r="G117" s="14" t="s">
        <v>142</v>
      </c>
      <c r="H117" s="14">
        <v>17</v>
      </c>
      <c r="I117" s="16">
        <v>20</v>
      </c>
      <c r="J117" s="14" t="s">
        <v>366</v>
      </c>
      <c r="L117" s="21">
        <v>40</v>
      </c>
      <c r="M117" s="14" t="s">
        <v>252</v>
      </c>
      <c r="N117" s="14">
        <v>15</v>
      </c>
      <c r="O117" s="22">
        <v>44347</v>
      </c>
      <c r="P117" s="41"/>
      <c r="Q117" s="22">
        <v>44361</v>
      </c>
      <c r="R117" s="40">
        <v>44371</v>
      </c>
      <c r="S117" s="34">
        <v>44375</v>
      </c>
      <c r="U117" s="23">
        <v>44074</v>
      </c>
      <c r="V117" s="16">
        <v>4</v>
      </c>
    </row>
    <row r="118" spans="1:22" x14ac:dyDescent="0.35">
      <c r="A118" t="s">
        <v>433</v>
      </c>
      <c r="B118" s="13" t="s">
        <v>151</v>
      </c>
      <c r="C118" s="14" t="s">
        <v>367</v>
      </c>
      <c r="D118" s="14">
        <v>95</v>
      </c>
      <c r="E118" s="20">
        <f t="shared" si="6"/>
        <v>13.571428571428571</v>
      </c>
      <c r="F118" s="12" t="s">
        <v>578</v>
      </c>
      <c r="G118" s="14" t="s">
        <v>142</v>
      </c>
      <c r="H118" s="14">
        <v>17</v>
      </c>
      <c r="I118" s="16">
        <v>20</v>
      </c>
      <c r="J118" s="14" t="s">
        <v>368</v>
      </c>
      <c r="L118" s="21">
        <v>40</v>
      </c>
      <c r="M118" s="14" t="s">
        <v>252</v>
      </c>
      <c r="N118" s="14">
        <v>15</v>
      </c>
      <c r="O118" s="22">
        <v>44347</v>
      </c>
      <c r="P118" s="41"/>
      <c r="Q118" s="22">
        <v>44361</v>
      </c>
      <c r="R118" s="40">
        <v>44371</v>
      </c>
      <c r="S118" s="34">
        <v>44375</v>
      </c>
      <c r="U118" s="23">
        <v>44074</v>
      </c>
      <c r="V118" s="16">
        <v>4</v>
      </c>
    </row>
    <row r="119" spans="1:22" x14ac:dyDescent="0.35">
      <c r="A119" t="s">
        <v>536</v>
      </c>
      <c r="B119" s="13" t="s">
        <v>369</v>
      </c>
      <c r="C119" s="14" t="s">
        <v>256</v>
      </c>
      <c r="D119" s="14">
        <v>58</v>
      </c>
      <c r="E119" s="20">
        <f t="shared" si="6"/>
        <v>8.2857142857142865</v>
      </c>
      <c r="F119" s="12" t="s">
        <v>483</v>
      </c>
      <c r="G119" s="14" t="s">
        <v>155</v>
      </c>
      <c r="H119" s="14">
        <v>25</v>
      </c>
      <c r="I119" s="16">
        <v>20</v>
      </c>
      <c r="J119" s="14" t="s">
        <v>221</v>
      </c>
      <c r="L119" s="21">
        <v>60</v>
      </c>
      <c r="M119" s="14" t="s">
        <v>252</v>
      </c>
      <c r="N119" s="14">
        <v>25</v>
      </c>
      <c r="O119" s="22">
        <v>44347</v>
      </c>
      <c r="P119" s="41"/>
      <c r="Q119" s="22">
        <v>44368</v>
      </c>
      <c r="R119" s="40">
        <v>44378</v>
      </c>
      <c r="S119" s="30"/>
      <c r="U119" s="23">
        <v>44018</v>
      </c>
      <c r="V119" s="16">
        <v>13</v>
      </c>
    </row>
    <row r="120" spans="1:22" x14ac:dyDescent="0.35">
      <c r="A120" t="s">
        <v>536</v>
      </c>
      <c r="B120" s="13" t="s">
        <v>369</v>
      </c>
      <c r="C120" s="14" t="s">
        <v>370</v>
      </c>
      <c r="D120" s="14">
        <v>57</v>
      </c>
      <c r="E120" s="20">
        <f t="shared" si="6"/>
        <v>8.1428571428571423</v>
      </c>
      <c r="F120" s="12" t="s">
        <v>579</v>
      </c>
      <c r="G120" s="14" t="s">
        <v>155</v>
      </c>
      <c r="H120" s="14">
        <v>25</v>
      </c>
      <c r="I120" s="16">
        <v>20</v>
      </c>
      <c r="J120" s="14" t="s">
        <v>219</v>
      </c>
      <c r="L120" s="21">
        <v>60</v>
      </c>
      <c r="M120" s="14" t="s">
        <v>252</v>
      </c>
      <c r="N120" s="14">
        <v>25</v>
      </c>
      <c r="O120" s="22">
        <v>44347</v>
      </c>
      <c r="P120" s="41"/>
      <c r="Q120" s="22">
        <v>44368</v>
      </c>
      <c r="R120" s="40">
        <v>44379</v>
      </c>
      <c r="S120" s="30"/>
      <c r="U120" s="23">
        <v>44018</v>
      </c>
      <c r="V120" s="16">
        <v>13</v>
      </c>
    </row>
    <row r="121" spans="1:22" x14ac:dyDescent="0.35">
      <c r="E121" s="20"/>
      <c r="L121" s="21"/>
      <c r="P121" s="41"/>
      <c r="S121" s="30"/>
    </row>
    <row r="122" spans="1:22" x14ac:dyDescent="0.35">
      <c r="E122" s="20"/>
      <c r="L122" s="21"/>
      <c r="P122" s="41"/>
    </row>
    <row r="123" spans="1:22" x14ac:dyDescent="0.35">
      <c r="A123" s="2" t="s">
        <v>436</v>
      </c>
      <c r="E123" s="20"/>
      <c r="L123" s="21"/>
      <c r="O123" s="16"/>
      <c r="P123" s="41"/>
      <c r="Q123" s="16"/>
    </row>
    <row r="124" spans="1:22" x14ac:dyDescent="0.35">
      <c r="A124" s="12" t="s">
        <v>157</v>
      </c>
      <c r="E124" s="20"/>
      <c r="L124" s="21"/>
      <c r="O124" s="16"/>
      <c r="P124" s="41"/>
      <c r="Q124" s="35" t="s">
        <v>641</v>
      </c>
    </row>
    <row r="125" spans="1:22" x14ac:dyDescent="0.35">
      <c r="A125" s="14" t="s">
        <v>437</v>
      </c>
      <c r="B125" s="13" t="s">
        <v>371</v>
      </c>
      <c r="C125" s="14" t="s">
        <v>159</v>
      </c>
      <c r="D125" s="14">
        <v>110</v>
      </c>
      <c r="E125" s="20">
        <f t="shared" ref="E125:E130" si="7">D125/7</f>
        <v>15.714285714285714</v>
      </c>
      <c r="F125" s="14" t="s">
        <v>372</v>
      </c>
      <c r="G125" s="14" t="s">
        <v>155</v>
      </c>
      <c r="H125" s="14">
        <v>25</v>
      </c>
      <c r="I125" s="16">
        <v>14</v>
      </c>
      <c r="J125" s="14" t="s">
        <v>220</v>
      </c>
      <c r="L125" s="21">
        <v>62</v>
      </c>
      <c r="M125" s="14" t="s">
        <v>643</v>
      </c>
      <c r="N125" s="14">
        <v>70</v>
      </c>
      <c r="O125" s="34" t="s">
        <v>644</v>
      </c>
      <c r="P125" s="42">
        <v>44274</v>
      </c>
      <c r="Q125" s="22">
        <v>44340</v>
      </c>
      <c r="R125" s="40">
        <v>44327</v>
      </c>
      <c r="U125" s="23">
        <v>44025</v>
      </c>
      <c r="V125" s="16" t="s">
        <v>373</v>
      </c>
    </row>
    <row r="126" spans="1:22" x14ac:dyDescent="0.35">
      <c r="A126" s="14" t="s">
        <v>437</v>
      </c>
      <c r="B126" s="13" t="s">
        <v>371</v>
      </c>
      <c r="C126" s="14" t="s">
        <v>161</v>
      </c>
      <c r="D126" s="14">
        <v>105</v>
      </c>
      <c r="E126" s="20">
        <f t="shared" si="7"/>
        <v>15</v>
      </c>
      <c r="F126" s="27" t="s">
        <v>489</v>
      </c>
      <c r="G126" s="14" t="s">
        <v>155</v>
      </c>
      <c r="H126" s="14">
        <v>25</v>
      </c>
      <c r="I126" s="16">
        <v>14</v>
      </c>
      <c r="J126" s="14" t="s">
        <v>374</v>
      </c>
      <c r="L126" s="21">
        <v>34</v>
      </c>
      <c r="M126" s="14" t="s">
        <v>643</v>
      </c>
      <c r="N126" s="14">
        <v>70</v>
      </c>
      <c r="O126" s="34" t="s">
        <v>644</v>
      </c>
      <c r="P126" s="42">
        <v>44274</v>
      </c>
      <c r="Q126" s="22">
        <v>44340</v>
      </c>
      <c r="R126" s="40">
        <v>44327</v>
      </c>
      <c r="U126" s="23">
        <v>44025</v>
      </c>
      <c r="V126" s="16" t="s">
        <v>373</v>
      </c>
    </row>
    <row r="127" spans="1:22" x14ac:dyDescent="0.35">
      <c r="A127" s="14" t="s">
        <v>614</v>
      </c>
      <c r="B127" s="13" t="s">
        <v>169</v>
      </c>
      <c r="C127" s="14" t="s">
        <v>375</v>
      </c>
      <c r="D127" s="14">
        <v>120</v>
      </c>
      <c r="E127" s="20">
        <f t="shared" si="7"/>
        <v>17.142857142857142</v>
      </c>
      <c r="F127" s="14" t="s">
        <v>260</v>
      </c>
      <c r="G127" s="14" t="s">
        <v>155</v>
      </c>
      <c r="H127" s="14">
        <v>25</v>
      </c>
      <c r="I127" s="16">
        <v>5</v>
      </c>
      <c r="J127" s="14" t="s">
        <v>376</v>
      </c>
      <c r="L127" s="21">
        <v>30</v>
      </c>
      <c r="M127" s="14" t="s">
        <v>643</v>
      </c>
      <c r="N127" s="14">
        <v>70</v>
      </c>
      <c r="O127" s="34" t="s">
        <v>644</v>
      </c>
      <c r="P127" s="42">
        <v>44278</v>
      </c>
      <c r="Q127" s="22">
        <v>44340</v>
      </c>
      <c r="R127" s="40">
        <v>44327</v>
      </c>
      <c r="U127" s="23">
        <v>44046</v>
      </c>
      <c r="V127" s="16" t="s">
        <v>373</v>
      </c>
    </row>
    <row r="128" spans="1:22" x14ac:dyDescent="0.35">
      <c r="A128" s="14" t="s">
        <v>438</v>
      </c>
      <c r="B128" s="13" t="s">
        <v>371</v>
      </c>
      <c r="C128" s="14" t="s">
        <v>163</v>
      </c>
      <c r="D128" s="14">
        <v>110</v>
      </c>
      <c r="E128" s="20">
        <f t="shared" si="7"/>
        <v>15.714285714285714</v>
      </c>
      <c r="F128" s="14" t="s">
        <v>372</v>
      </c>
      <c r="G128" s="14" t="s">
        <v>155</v>
      </c>
      <c r="H128" s="14">
        <v>25</v>
      </c>
      <c r="I128" s="16">
        <v>12</v>
      </c>
      <c r="J128" s="14" t="s">
        <v>374</v>
      </c>
      <c r="L128" s="21">
        <v>43</v>
      </c>
      <c r="M128" s="14" t="s">
        <v>643</v>
      </c>
      <c r="N128" s="14">
        <v>70</v>
      </c>
      <c r="O128" s="34" t="s">
        <v>644</v>
      </c>
      <c r="P128" s="42">
        <v>44274</v>
      </c>
      <c r="Q128" s="22">
        <v>44340</v>
      </c>
      <c r="R128" s="40">
        <v>44327</v>
      </c>
      <c r="U128" s="23">
        <v>44025</v>
      </c>
      <c r="V128" s="16" t="s">
        <v>373</v>
      </c>
    </row>
    <row r="129" spans="1:22" x14ac:dyDescent="0.35">
      <c r="A129" t="s">
        <v>615</v>
      </c>
      <c r="B129" s="13" t="s">
        <v>371</v>
      </c>
      <c r="C129" s="14" t="s">
        <v>377</v>
      </c>
      <c r="D129" s="14">
        <v>105</v>
      </c>
      <c r="E129" s="20">
        <f t="shared" si="7"/>
        <v>15</v>
      </c>
      <c r="F129" s="12" t="s">
        <v>483</v>
      </c>
      <c r="G129" s="14" t="s">
        <v>155</v>
      </c>
      <c r="H129" s="14">
        <v>25</v>
      </c>
      <c r="I129" s="16">
        <v>20</v>
      </c>
      <c r="J129" s="14" t="s">
        <v>378</v>
      </c>
      <c r="L129" s="21">
        <v>53</v>
      </c>
      <c r="M129" s="14" t="s">
        <v>643</v>
      </c>
      <c r="N129" s="14">
        <v>70</v>
      </c>
      <c r="O129" s="34" t="s">
        <v>644</v>
      </c>
      <c r="P129" s="42">
        <v>44274</v>
      </c>
      <c r="Q129" s="22">
        <v>44340</v>
      </c>
      <c r="R129" s="40">
        <v>44327</v>
      </c>
      <c r="U129" s="23">
        <v>44025</v>
      </c>
      <c r="V129" s="16" t="s">
        <v>373</v>
      </c>
    </row>
    <row r="130" spans="1:22" x14ac:dyDescent="0.35">
      <c r="A130" t="s">
        <v>538</v>
      </c>
      <c r="B130" s="13" t="s">
        <v>371</v>
      </c>
      <c r="C130" s="14" t="s">
        <v>379</v>
      </c>
      <c r="D130" s="14">
        <v>113</v>
      </c>
      <c r="E130" s="20">
        <f t="shared" si="7"/>
        <v>16.142857142857142</v>
      </c>
      <c r="F130" s="24" t="s">
        <v>580</v>
      </c>
      <c r="G130" s="14" t="s">
        <v>155</v>
      </c>
      <c r="H130" s="14">
        <v>25</v>
      </c>
      <c r="I130" s="16">
        <v>15</v>
      </c>
      <c r="J130" s="14" t="s">
        <v>232</v>
      </c>
      <c r="L130" s="21">
        <v>25</v>
      </c>
      <c r="M130" s="14" t="s">
        <v>643</v>
      </c>
      <c r="N130" s="14">
        <v>70</v>
      </c>
      <c r="O130" s="34" t="s">
        <v>644</v>
      </c>
      <c r="P130" s="42">
        <v>44278</v>
      </c>
      <c r="Q130" s="22">
        <v>44340</v>
      </c>
      <c r="R130" s="40">
        <v>44327</v>
      </c>
      <c r="U130" s="23">
        <v>44025</v>
      </c>
      <c r="V130" s="16" t="s">
        <v>373</v>
      </c>
    </row>
    <row r="131" spans="1:22" x14ac:dyDescent="0.35">
      <c r="E131" s="20"/>
      <c r="L131" s="21"/>
      <c r="O131" s="16"/>
      <c r="Q131" s="16"/>
    </row>
    <row r="132" spans="1:22" x14ac:dyDescent="0.35">
      <c r="E132" s="20"/>
      <c r="L132" s="21"/>
    </row>
    <row r="133" spans="1:22" x14ac:dyDescent="0.35">
      <c r="A133" s="2" t="s">
        <v>541</v>
      </c>
      <c r="E133" s="20"/>
      <c r="L133" s="21"/>
      <c r="O133" s="16"/>
      <c r="Q133" s="16"/>
    </row>
    <row r="134" spans="1:22" x14ac:dyDescent="0.35">
      <c r="A134" s="6" t="s">
        <v>177</v>
      </c>
      <c r="E134" s="20"/>
      <c r="L134" s="21"/>
      <c r="O134" s="16"/>
      <c r="Q134" s="16"/>
    </row>
    <row r="135" spans="1:22" x14ac:dyDescent="0.35">
      <c r="A135" t="s">
        <v>616</v>
      </c>
      <c r="B135" s="13" t="s">
        <v>178</v>
      </c>
      <c r="C135" s="14" t="s">
        <v>35</v>
      </c>
      <c r="D135" s="14">
        <v>50</v>
      </c>
      <c r="E135" s="20">
        <f>D135/7</f>
        <v>7.1428571428571432</v>
      </c>
      <c r="F135" s="27" t="s">
        <v>471</v>
      </c>
      <c r="G135" t="s">
        <v>468</v>
      </c>
      <c r="L135" s="21">
        <v>96</v>
      </c>
      <c r="M135" s="14" t="s">
        <v>184</v>
      </c>
      <c r="N135" s="14">
        <v>25</v>
      </c>
      <c r="O135" s="22">
        <v>44312</v>
      </c>
      <c r="Q135" s="22">
        <v>44340</v>
      </c>
      <c r="U135" s="23">
        <v>44018</v>
      </c>
    </row>
    <row r="136" spans="1:22" x14ac:dyDescent="0.35">
      <c r="E136" s="20"/>
      <c r="L136" s="21"/>
      <c r="O136" s="16"/>
      <c r="Q136" s="16"/>
    </row>
    <row r="137" spans="1:22" x14ac:dyDescent="0.35">
      <c r="E137" s="20"/>
      <c r="L137" s="21"/>
      <c r="O137" s="16"/>
      <c r="Q137" s="16"/>
    </row>
    <row r="138" spans="1:22" x14ac:dyDescent="0.35">
      <c r="A138" s="12" t="s">
        <v>617</v>
      </c>
      <c r="E138" s="20"/>
      <c r="J138" s="31"/>
      <c r="L138" s="21"/>
      <c r="O138" s="16"/>
      <c r="Q138" s="16"/>
    </row>
    <row r="139" spans="1:22" x14ac:dyDescent="0.35">
      <c r="A139" s="12" t="s">
        <v>380</v>
      </c>
      <c r="E139" s="20"/>
      <c r="J139" s="31"/>
      <c r="L139" s="21"/>
      <c r="O139" s="16"/>
      <c r="Q139" s="16"/>
    </row>
    <row r="140" spans="1:22" x14ac:dyDescent="0.35">
      <c r="A140" s="14" t="s">
        <v>618</v>
      </c>
      <c r="B140" s="13" t="s">
        <v>381</v>
      </c>
      <c r="C140" s="14" t="s">
        <v>382</v>
      </c>
      <c r="E140" s="20"/>
      <c r="G140" s="14" t="s">
        <v>642</v>
      </c>
      <c r="H140" s="14">
        <v>100</v>
      </c>
      <c r="J140" s="31" t="s">
        <v>646</v>
      </c>
      <c r="L140" s="21"/>
      <c r="M140" s="14" t="s">
        <v>184</v>
      </c>
      <c r="N140" s="14">
        <v>20</v>
      </c>
      <c r="O140" s="16"/>
      <c r="P140" s="40">
        <v>44354</v>
      </c>
      <c r="Q140" s="16"/>
      <c r="R140" s="40">
        <v>44363</v>
      </c>
      <c r="T140" s="40">
        <v>44363</v>
      </c>
    </row>
    <row r="141" spans="1:22" x14ac:dyDescent="0.35">
      <c r="E141" s="20"/>
      <c r="J141" s="31"/>
      <c r="L141" s="21"/>
      <c r="O141" s="16"/>
      <c r="Q141" s="16"/>
    </row>
    <row r="142" spans="1:22" x14ac:dyDescent="0.35">
      <c r="E142" s="20"/>
      <c r="J142" s="31"/>
      <c r="L142" s="21"/>
      <c r="O142" s="16"/>
      <c r="Q142" s="16"/>
    </row>
    <row r="143" spans="1:22" x14ac:dyDescent="0.35">
      <c r="A143" s="2" t="s">
        <v>441</v>
      </c>
      <c r="E143" s="20"/>
      <c r="L143" s="21"/>
      <c r="O143" s="16"/>
      <c r="Q143" s="16"/>
    </row>
    <row r="144" spans="1:22" x14ac:dyDescent="0.35">
      <c r="A144" s="2" t="s">
        <v>179</v>
      </c>
      <c r="B144" s="14"/>
      <c r="I144" s="14"/>
      <c r="J144" s="14"/>
      <c r="O144" s="14"/>
      <c r="Q144" s="14"/>
      <c r="S144" s="14"/>
    </row>
    <row r="145" spans="1:21" x14ac:dyDescent="0.35">
      <c r="A145" t="s">
        <v>442</v>
      </c>
      <c r="B145" s="13" t="s">
        <v>491</v>
      </c>
      <c r="C145" s="14" t="s">
        <v>181</v>
      </c>
      <c r="D145" s="14">
        <v>50</v>
      </c>
      <c r="E145" s="20">
        <f>D145/7</f>
        <v>7.1428571428571432</v>
      </c>
      <c r="F145" s="13" t="s">
        <v>489</v>
      </c>
      <c r="G145" t="s">
        <v>468</v>
      </c>
      <c r="L145" s="21">
        <v>20</v>
      </c>
      <c r="M145" s="14" t="s">
        <v>184</v>
      </c>
      <c r="N145" s="14">
        <v>25</v>
      </c>
      <c r="O145" s="22">
        <v>44312</v>
      </c>
      <c r="Q145" s="22">
        <v>44340</v>
      </c>
      <c r="U145" s="23">
        <v>44018</v>
      </c>
    </row>
    <row r="146" spans="1:21" x14ac:dyDescent="0.35">
      <c r="E146" s="20"/>
      <c r="L146" s="21"/>
      <c r="O146" s="16"/>
      <c r="Q146" s="16"/>
    </row>
    <row r="147" spans="1:21" x14ac:dyDescent="0.35">
      <c r="E147" s="20"/>
      <c r="L147" s="21"/>
    </row>
    <row r="148" spans="1:21" x14ac:dyDescent="0.35">
      <c r="A148" s="12" t="s">
        <v>619</v>
      </c>
      <c r="I148" s="14"/>
      <c r="J148" s="14"/>
      <c r="L148" s="21"/>
      <c r="S148" s="14"/>
    </row>
    <row r="149" spans="1:21" x14ac:dyDescent="0.35">
      <c r="A149" s="38" t="s">
        <v>51</v>
      </c>
      <c r="D149" s="14">
        <v>45</v>
      </c>
      <c r="E149" s="20">
        <f>D149/7</f>
        <v>6.4285714285714288</v>
      </c>
      <c r="F149" s="12" t="s">
        <v>383</v>
      </c>
      <c r="I149" s="16">
        <v>80</v>
      </c>
      <c r="J149" s="14" t="s">
        <v>637</v>
      </c>
      <c r="K149" s="14" t="s">
        <v>25</v>
      </c>
      <c r="L149" s="21"/>
      <c r="S149" s="22">
        <v>44340</v>
      </c>
      <c r="T149" s="40">
        <v>44350</v>
      </c>
    </row>
    <row r="150" spans="1:21" x14ac:dyDescent="0.35">
      <c r="A150" s="36" t="s">
        <v>623</v>
      </c>
      <c r="B150" s="13" t="s">
        <v>624</v>
      </c>
      <c r="L150" s="21"/>
    </row>
    <row r="151" spans="1:21" x14ac:dyDescent="0.35">
      <c r="A151" s="36" t="s">
        <v>620</v>
      </c>
      <c r="B151" s="13" t="s">
        <v>635</v>
      </c>
      <c r="L151" s="21"/>
    </row>
    <row r="152" spans="1:21" x14ac:dyDescent="0.35">
      <c r="A152" s="36" t="s">
        <v>625</v>
      </c>
      <c r="B152" s="13" t="s">
        <v>626</v>
      </c>
      <c r="L152" s="21"/>
    </row>
    <row r="153" spans="1:21" x14ac:dyDescent="0.35">
      <c r="A153" s="36" t="s">
        <v>628</v>
      </c>
      <c r="B153" s="13" t="s">
        <v>627</v>
      </c>
      <c r="L153" s="21"/>
    </row>
    <row r="154" spans="1:21" ht="29" x14ac:dyDescent="0.35">
      <c r="A154" s="36" t="s">
        <v>629</v>
      </c>
      <c r="B154" s="13" t="s">
        <v>630</v>
      </c>
      <c r="L154" s="21"/>
    </row>
    <row r="155" spans="1:21" x14ac:dyDescent="0.35">
      <c r="A155" s="36" t="s">
        <v>632</v>
      </c>
      <c r="B155" s="13" t="s">
        <v>633</v>
      </c>
      <c r="L155" s="21"/>
    </row>
    <row r="156" spans="1:21" x14ac:dyDescent="0.35">
      <c r="A156" s="36" t="s">
        <v>634</v>
      </c>
      <c r="B156" s="13" t="s">
        <v>631</v>
      </c>
      <c r="L156" s="21"/>
    </row>
    <row r="157" spans="1:21" x14ac:dyDescent="0.35">
      <c r="L157" s="21"/>
    </row>
    <row r="158" spans="1:21" x14ac:dyDescent="0.35">
      <c r="A158" s="14" t="s">
        <v>622</v>
      </c>
      <c r="B158" s="13" t="s">
        <v>621</v>
      </c>
      <c r="J158" s="31" t="s">
        <v>636</v>
      </c>
      <c r="K158" s="14" t="s">
        <v>647</v>
      </c>
      <c r="L158" s="21"/>
      <c r="T158" s="40">
        <v>44363</v>
      </c>
    </row>
    <row r="159" spans="1:21" x14ac:dyDescent="0.35">
      <c r="A159" s="14" t="s">
        <v>649</v>
      </c>
      <c r="B159" s="13" t="s">
        <v>650</v>
      </c>
      <c r="C159" s="14" t="s">
        <v>465</v>
      </c>
      <c r="F159" s="14" t="s">
        <v>651</v>
      </c>
      <c r="J159" s="31" t="s">
        <v>648</v>
      </c>
      <c r="K159" s="14" t="s">
        <v>647</v>
      </c>
      <c r="L159" s="21"/>
      <c r="T159" s="40">
        <v>44363</v>
      </c>
    </row>
    <row r="160" spans="1:21" x14ac:dyDescent="0.35">
      <c r="L160" s="21"/>
    </row>
  </sheetData>
  <phoneticPr fontId="23" type="noConversion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Crop plan 2019</vt:lpstr>
      <vt:lpstr>Crop plan 2020</vt:lpstr>
      <vt:lpstr>Crop plan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 Hansson</dc:creator>
  <cp:lastModifiedBy>Klara Hansson</cp:lastModifiedBy>
  <dcterms:created xsi:type="dcterms:W3CDTF">2021-11-24T15:28:35Z</dcterms:created>
  <dcterms:modified xsi:type="dcterms:W3CDTF">2021-12-17T08:18:12Z</dcterms:modified>
</cp:coreProperties>
</file>